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\деканат\Стипендія\Стипендія зима 2025-26\Рейтинг на сайт\"/>
    </mc:Choice>
  </mc:AlternateContent>
  <xr:revisionPtr revIDLastSave="0" documentId="13_ncr:1_{64C8A692-4478-493D-ADB1-C5FA55C26402}" xr6:coauthVersionLast="47" xr6:coauthVersionMax="47" xr10:uidLastSave="{00000000-0000-0000-0000-000000000000}"/>
  <bookViews>
    <workbookView xWindow="-120" yWindow="-120" windowWidth="20640" windowHeight="11160" activeTab="4" xr2:uid="{9CE0C62B-970D-4E8B-87A9-F4BB580164C6}"/>
  </bookViews>
  <sheets>
    <sheet name="Кн-11" sheetId="1" r:id="rId1"/>
    <sheet name="Кн-21" sheetId="8" r:id="rId2"/>
    <sheet name="Кн-32п" sheetId="9" r:id="rId3"/>
    <sheet name="Кн-31" sheetId="10" r:id="rId4"/>
    <sheet name="Кн-41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7" i="8" l="1"/>
  <c r="V17" i="8"/>
  <c r="U6" i="1"/>
  <c r="U12" i="1"/>
  <c r="U15" i="8"/>
  <c r="U6" i="10"/>
  <c r="U7" i="10"/>
  <c r="U9" i="8"/>
  <c r="U8" i="8"/>
  <c r="U6" i="9"/>
  <c r="U6" i="8"/>
  <c r="U7" i="1"/>
  <c r="T16" i="8" l="1"/>
  <c r="T10" i="8"/>
  <c r="T4" i="11"/>
  <c r="T8" i="10"/>
  <c r="V8" i="10" s="1"/>
  <c r="T4" i="10"/>
  <c r="T9" i="10" s="1"/>
  <c r="V9" i="10" s="1"/>
  <c r="T17" i="11" l="1"/>
  <c r="V17" i="11" s="1"/>
  <c r="T8" i="11"/>
  <c r="V8" i="11" s="1"/>
  <c r="T6" i="11"/>
  <c r="V6" i="11" s="1"/>
  <c r="T18" i="11"/>
  <c r="V18" i="11" s="1"/>
  <c r="T14" i="11"/>
  <c r="V14" i="11" s="1"/>
  <c r="T13" i="11"/>
  <c r="V13" i="11" s="1"/>
  <c r="T9" i="11"/>
  <c r="V9" i="11" s="1"/>
  <c r="T11" i="11"/>
  <c r="V11" i="11" s="1"/>
  <c r="T10" i="11"/>
  <c r="V10" i="11" s="1"/>
  <c r="T15" i="11"/>
  <c r="V15" i="11" s="1"/>
  <c r="T12" i="11"/>
  <c r="V12" i="11" s="1"/>
  <c r="T16" i="11"/>
  <c r="V16" i="11" s="1"/>
  <c r="T7" i="11"/>
  <c r="V7" i="11" s="1"/>
  <c r="T6" i="10"/>
  <c r="V6" i="10" s="1"/>
  <c r="T11" i="10"/>
  <c r="V11" i="10" s="1"/>
  <c r="T10" i="10"/>
  <c r="V10" i="10" s="1"/>
  <c r="T12" i="10"/>
  <c r="V12" i="10" s="1"/>
  <c r="T7" i="10"/>
  <c r="V7" i="10" s="1"/>
  <c r="T4" i="9"/>
  <c r="T4" i="8"/>
  <c r="T21" i="8" l="1"/>
  <c r="V21" i="8" s="1"/>
  <c r="T18" i="8"/>
  <c r="V18" i="8" s="1"/>
  <c r="T20" i="8"/>
  <c r="V20" i="8" s="1"/>
  <c r="T13" i="8"/>
  <c r="V13" i="8" s="1"/>
  <c r="T7" i="9"/>
  <c r="V7" i="9" s="1"/>
  <c r="T9" i="9"/>
  <c r="V9" i="9" s="1"/>
  <c r="T10" i="9"/>
  <c r="V10" i="9" s="1"/>
  <c r="T6" i="9"/>
  <c r="V6" i="9" s="1"/>
  <c r="T8" i="9"/>
  <c r="V8" i="9" s="1"/>
  <c r="T8" i="8"/>
  <c r="V8" i="8" s="1"/>
  <c r="V10" i="8"/>
  <c r="T14" i="8"/>
  <c r="V14" i="8" s="1"/>
  <c r="T12" i="8"/>
  <c r="V12" i="8" s="1"/>
  <c r="T6" i="8"/>
  <c r="V6" i="8" s="1"/>
  <c r="T7" i="8"/>
  <c r="V7" i="8" s="1"/>
  <c r="T15" i="8"/>
  <c r="V15" i="8" s="1"/>
  <c r="T11" i="8"/>
  <c r="V11" i="8" s="1"/>
  <c r="T19" i="8"/>
  <c r="V19" i="8" s="1"/>
  <c r="V16" i="8"/>
  <c r="T9" i="8"/>
  <c r="V9" i="8" s="1"/>
  <c r="T4" i="1"/>
  <c r="T11" i="1" l="1"/>
  <c r="V11" i="1" s="1"/>
  <c r="T10" i="1"/>
  <c r="V10" i="1" s="1"/>
  <c r="T12" i="1"/>
  <c r="V12" i="1" s="1"/>
  <c r="T6" i="1"/>
  <c r="V6" i="1" s="1"/>
  <c r="T16" i="1"/>
  <c r="V16" i="1" s="1"/>
  <c r="T14" i="1"/>
  <c r="V14" i="1" s="1"/>
  <c r="T7" i="1"/>
  <c r="V7" i="1" s="1"/>
  <c r="T8" i="1"/>
  <c r="V8" i="1" s="1"/>
  <c r="T13" i="1"/>
  <c r="V13" i="1" s="1"/>
  <c r="T15" i="1"/>
  <c r="V15" i="1" s="1"/>
  <c r="T9" i="1"/>
  <c r="V9" i="1" s="1"/>
</calcChain>
</file>

<file path=xl/sharedStrings.xml><?xml version="1.0" encoding="utf-8"?>
<sst xmlns="http://schemas.openxmlformats.org/spreadsheetml/2006/main" count="142" uniqueCount="100">
  <si>
    <t>Всього кредитів</t>
  </si>
  <si>
    <t xml:space="preserve">к-сть кредитів </t>
  </si>
  <si>
    <t>№</t>
  </si>
  <si>
    <t>ПІП</t>
  </si>
  <si>
    <t>Назва ОК</t>
  </si>
  <si>
    <t>Іноземна мова</t>
  </si>
  <si>
    <t>Вища математика</t>
  </si>
  <si>
    <t>Історія України</t>
  </si>
  <si>
    <t>додатковий бал</t>
  </si>
  <si>
    <t>Рейтинговий бал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</si>
  <si>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>)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</si>
  <si>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</si>
  <si>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Навчальна практика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</si>
  <si>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>)</t>
    </r>
  </si>
  <si>
    <t>Боднар Віталій Васильович</t>
  </si>
  <si>
    <t>Гураль Юлія Сергіївна</t>
  </si>
  <si>
    <t>Данилко Максиміліан Богданович</t>
  </si>
  <si>
    <t>Карпа Дмитро Ігорович</t>
  </si>
  <si>
    <t>Кинаш Юрій Олегович</t>
  </si>
  <si>
    <t>Марцінковська Наталя Павлівна</t>
  </si>
  <si>
    <t>Наливайко Ігор Богданович</t>
  </si>
  <si>
    <t>Райтер Денис Іванович</t>
  </si>
  <si>
    <t>Свиридюк Вадим Вікторович</t>
  </si>
  <si>
    <t>Свиридюк Іван Вікторович</t>
  </si>
  <si>
    <t>Цибульський Олег Васильович</t>
  </si>
  <si>
    <t>Українська мова за професійним спрямуванням</t>
  </si>
  <si>
    <t>Фізичне виховання та основи захисту України</t>
  </si>
  <si>
    <t>Архітектура комп'ютерних систем</t>
  </si>
  <si>
    <t>Вступ до спеціальності та інформаційних технологій</t>
  </si>
  <si>
    <t>Філософія</t>
  </si>
  <si>
    <t>Баган Орест Іванович</t>
  </si>
  <si>
    <t>Борисенко Олег Ігорович</t>
  </si>
  <si>
    <t>Ваврущак Назар Іванович</t>
  </si>
  <si>
    <t>Верик Олександр Вікторович</t>
  </si>
  <si>
    <t>Вечера Надія Віталіївна</t>
  </si>
  <si>
    <t>Гамала Денис Богданович</t>
  </si>
  <si>
    <t>Гера Роман Романович</t>
  </si>
  <si>
    <t>Гуменчук Богдан Васильович</t>
  </si>
  <si>
    <t>Іваць Максим Романович</t>
  </si>
  <si>
    <t>Кава Анастасія Петрівна</t>
  </si>
  <si>
    <t>Кудла Данило Ростиславович</t>
  </si>
  <si>
    <t>Лотошинський Роман Романович</t>
  </si>
  <si>
    <t>Матюх Захар Володимирович</t>
  </si>
  <si>
    <t>Павлишин Павло Романович</t>
  </si>
  <si>
    <t>Пакуля Артем Геннадійович</t>
  </si>
  <si>
    <t>UX/UI дизайн</t>
  </si>
  <si>
    <t>Мікроконтролери</t>
  </si>
  <si>
    <t>Комп'ютерні мережі</t>
  </si>
  <si>
    <t>Програмування</t>
  </si>
  <si>
    <t>Теорія ймовірності і математична статистика</t>
  </si>
  <si>
    <t>Чисельні методи</t>
  </si>
  <si>
    <t>Програмування (КР)</t>
  </si>
  <si>
    <t>Височанський Богдан Ярославович</t>
  </si>
  <si>
    <t>Горак Ростислав Віталійович</t>
  </si>
  <si>
    <t>Ільницька Тетяна Олександрівна</t>
  </si>
  <si>
    <t>Лесів Роман Іванович</t>
  </si>
  <si>
    <t>Максимів Володимир Андрійович</t>
  </si>
  <si>
    <t>Організація баз даних та знань</t>
  </si>
  <si>
    <t>Веб-технології та веб-дизайн</t>
  </si>
  <si>
    <t>Методи дослідження операцій</t>
  </si>
  <si>
    <t>Нейронні мережі</t>
  </si>
  <si>
    <t>Об'єктно-орієнтоване програмування</t>
  </si>
  <si>
    <t>Теорія систем та прийняття рішень</t>
  </si>
  <si>
    <t>Об'єктно-орієнтоване програмування (КР)</t>
  </si>
  <si>
    <t>Навчальна практика за ІІ курс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</si>
  <si>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Комп'ютерні науки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</si>
  <si>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Комп'ютерні науки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</si>
  <si>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Комп'ютерні науки</t>
    </r>
    <r>
      <rPr>
        <sz val="12"/>
        <rFont val="Times New Roman"/>
        <family val="1"/>
        <charset val="204"/>
      </rPr>
      <t xml:space="preserve"> скороченої програми факультету МЕ та ІТ ОС "бакалавр"</t>
    </r>
  </si>
  <si>
    <t>Бірбан Юрій Васильович</t>
  </si>
  <si>
    <t>Греділь Адріан Володимирович</t>
  </si>
  <si>
    <t>Салтиков Павло Юрійович</t>
  </si>
  <si>
    <t>Скальський Володимир Миколайович</t>
  </si>
  <si>
    <t>Сологуб Станіслав Володимирович</t>
  </si>
  <si>
    <t>Федорчук Юлія Володимирівна</t>
  </si>
  <si>
    <t>Федун Роман Андрійович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</si>
  <si>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>)</t>
    </r>
  </si>
  <si>
    <t>Клієнт-серверне програмування</t>
  </si>
  <si>
    <t>Поглиблене вивчення іноземної мови</t>
  </si>
  <si>
    <t>Тайм-менеджмент</t>
  </si>
  <si>
    <t>Інформаційна безпека</t>
  </si>
  <si>
    <t>Технологія розподілених та паралельних обчислень</t>
  </si>
  <si>
    <t>Управління ІТ-проектами</t>
  </si>
  <si>
    <t>Управління ІТ-проектами (КР)</t>
  </si>
  <si>
    <t>Виробничо-передкваліфікаційна</t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</si>
  <si>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Комп'ютерні науки</t>
    </r>
    <r>
      <rPr>
        <sz val="12"/>
        <rFont val="Times New Roman"/>
        <family val="1"/>
        <charset val="204"/>
      </rPr>
      <t xml:space="preserve">  факультету МЕ та ІТ ОС "бакалавр"</t>
    </r>
  </si>
  <si>
    <r>
      <t xml:space="preserve">Рейтинг студентів 4-ий курс </t>
    </r>
    <r>
      <rPr>
        <b/>
        <sz val="12"/>
        <rFont val="Times New Roman"/>
        <family val="1"/>
        <charset val="204"/>
      </rPr>
      <t xml:space="preserve"> ОП Комп'ютерні науки</t>
    </r>
    <r>
      <rPr>
        <sz val="12"/>
        <rFont val="Times New Roman"/>
        <family val="1"/>
        <charset val="204"/>
      </rPr>
      <t xml:space="preserve">  факультету МЕ та ІТ ОС "бакалавр"</t>
    </r>
  </si>
  <si>
    <t>Грицків Тарас Вікторович</t>
  </si>
  <si>
    <t>Дзіковський Святослав Тарасович</t>
  </si>
  <si>
    <t>Жабюк Олександр Сергійович</t>
  </si>
  <si>
    <t>Жук Тарас Ігорович</t>
  </si>
  <si>
    <t>Колодійчик Назарій Васильович</t>
  </si>
  <si>
    <t>Кухарчук Олександр Васильович</t>
  </si>
  <si>
    <t>Кушнір Денис Петрович</t>
  </si>
  <si>
    <t>Ладанай Андрій Ярославович</t>
  </si>
  <si>
    <t>Папроцький Віталій Володимирович</t>
  </si>
  <si>
    <t>Сітка Владислав Володимирович</t>
  </si>
  <si>
    <t>Тригуба Богдан Анатолійович</t>
  </si>
  <si>
    <t>Халюк Денис Романович</t>
  </si>
  <si>
    <t>Чепеняк Василь Васильович</t>
  </si>
  <si>
    <t>Левицький Андрй Олегоич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</si>
</sst>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1" xfId="0" applyFont="1" applyBorder="1"/>
    <xf numFmtId="0" fontId="1" fillId="0" borderId="0" xfId="0" applyFont="1" applyAlignment="1">
      <alignment horizontal="right" vertical="center" readingOrder="1"/>
    </xf>
    <xf numFmtId="0" fontId="1" fillId="0" borderId="4" xfId="0" applyFont="1" applyBorder="1" applyAlignment="1"/>
    <xf numFmtId="0" fontId="1" fillId="0" borderId="1" xfId="0" applyFont="1" applyBorder="1" applyAlignment="1"/>
    <xf numFmtId="2" fontId="1" fillId="0" borderId="1" xfId="0" applyNumberFormat="1" applyFont="1" applyBorder="1" applyAlignment="1"/>
    <xf numFmtId="0" fontId="0" fillId="0" borderId="0" xfId="0" applyAlignment="1"/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readingOrder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/>
    <xf numFmtId="0" fontId="5" fillId="0" borderId="2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5" fillId="0" borderId="2" xfId="0" applyFont="1" applyBorder="1"/>
    <xf numFmtId="0" fontId="1" fillId="0" borderId="3" xfId="0" applyFont="1" applyBorder="1" applyAlignment="1"/>
    <xf numFmtId="0" fontId="1" fillId="0" borderId="3" xfId="0" applyFont="1" applyBorder="1"/>
    <xf numFmtId="0" fontId="1" fillId="0" borderId="4" xfId="0" applyFont="1" applyBorder="1"/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textRotation="90"/>
    </xf>
    <xf numFmtId="0" fontId="5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/>
    <xf numFmtId="0" fontId="0" fillId="0" borderId="0" xfId="0" applyAlignment="1"/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8DB76-47E3-4150-89FD-9AAA9D701B01}">
  <dimension ref="A1:V24"/>
  <sheetViews>
    <sheetView topLeftCell="A3" workbookViewId="0">
      <selection activeCell="B6" sqref="B6:B16"/>
    </sheetView>
  </sheetViews>
  <sheetFormatPr defaultRowHeight="15" x14ac:dyDescent="0.25"/>
  <cols>
    <col min="1" max="1" width="5.85546875" style="1" customWidth="1"/>
    <col min="2" max="2" width="33.42578125" style="1" customWidth="1"/>
    <col min="3" max="3" width="8" style="1" customWidth="1"/>
    <col min="4" max="4" width="6" style="1" customWidth="1"/>
    <col min="5" max="6" width="5.5703125" style="1" customWidth="1"/>
    <col min="7" max="7" width="5.5703125" style="13" customWidth="1"/>
    <col min="8" max="19" width="5.5703125" style="1" customWidth="1"/>
    <col min="20" max="20" width="7.140625" style="11" customWidth="1"/>
    <col min="21" max="21" width="5.5703125" style="11" customWidth="1"/>
    <col min="22" max="22" width="14" style="11" bestFit="1" customWidth="1"/>
  </cols>
  <sheetData>
    <row r="1" spans="1:22" ht="15.75" x14ac:dyDescent="0.25">
      <c r="A1" s="38" t="s">
        <v>65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22" ht="15.75" x14ac:dyDescent="0.25">
      <c r="A2" s="39" t="s">
        <v>13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11" t="s">
        <v>0</v>
      </c>
    </row>
    <row r="4" spans="1:22" s="17" customFormat="1" ht="25.5" x14ac:dyDescent="0.2">
      <c r="A4" s="14"/>
      <c r="B4" s="14"/>
      <c r="C4" s="15" t="s">
        <v>1</v>
      </c>
      <c r="D4" s="18">
        <v>2</v>
      </c>
      <c r="E4" s="18">
        <v>3</v>
      </c>
      <c r="F4" s="18">
        <v>2</v>
      </c>
      <c r="G4" s="19">
        <v>4</v>
      </c>
      <c r="H4" s="18">
        <v>4</v>
      </c>
      <c r="I4" s="18">
        <v>3</v>
      </c>
      <c r="J4" s="18">
        <v>4</v>
      </c>
      <c r="K4" s="18">
        <v>4</v>
      </c>
      <c r="L4" s="14"/>
      <c r="M4" s="14"/>
      <c r="N4" s="14"/>
      <c r="O4" s="14"/>
      <c r="P4" s="14"/>
      <c r="Q4" s="14"/>
      <c r="R4" s="14"/>
      <c r="S4" s="14"/>
      <c r="T4" s="16">
        <f>SUM(D4:S4)</f>
        <v>26</v>
      </c>
      <c r="U4" s="14"/>
      <c r="V4" s="14"/>
    </row>
    <row r="5" spans="1:22" s="17" customFormat="1" ht="77.25" customHeight="1" x14ac:dyDescent="0.2">
      <c r="A5" s="18" t="s">
        <v>2</v>
      </c>
      <c r="B5" s="18" t="s">
        <v>3</v>
      </c>
      <c r="C5" s="23" t="s">
        <v>4</v>
      </c>
      <c r="D5" s="20" t="s">
        <v>5</v>
      </c>
      <c r="E5" s="20" t="s">
        <v>25</v>
      </c>
      <c r="F5" s="20" t="s">
        <v>26</v>
      </c>
      <c r="G5" s="20" t="s">
        <v>27</v>
      </c>
      <c r="H5" s="20" t="s">
        <v>6</v>
      </c>
      <c r="I5" s="20" t="s">
        <v>28</v>
      </c>
      <c r="J5" s="20" t="s">
        <v>7</v>
      </c>
      <c r="K5" s="20" t="s">
        <v>29</v>
      </c>
      <c r="L5" s="27"/>
      <c r="M5" s="31"/>
      <c r="N5" s="31"/>
      <c r="O5" s="31"/>
      <c r="P5" s="31"/>
      <c r="Q5" s="31"/>
      <c r="R5" s="31"/>
      <c r="S5" s="31"/>
      <c r="T5" s="18"/>
      <c r="U5" s="28" t="s">
        <v>8</v>
      </c>
      <c r="V5" s="28" t="s">
        <v>9</v>
      </c>
    </row>
    <row r="6" spans="1:22" s="10" customFormat="1" ht="18" customHeight="1" x14ac:dyDescent="0.25">
      <c r="A6" s="29">
        <v>1</v>
      </c>
      <c r="B6" s="41" t="s">
        <v>19</v>
      </c>
      <c r="C6" s="32"/>
      <c r="D6" s="3">
        <v>91</v>
      </c>
      <c r="E6" s="3">
        <v>94</v>
      </c>
      <c r="F6" s="3">
        <v>90</v>
      </c>
      <c r="G6" s="3">
        <v>91</v>
      </c>
      <c r="H6" s="3">
        <v>96</v>
      </c>
      <c r="I6" s="3">
        <v>91</v>
      </c>
      <c r="J6" s="3">
        <v>91</v>
      </c>
      <c r="K6" s="3">
        <v>94</v>
      </c>
      <c r="L6" s="7"/>
      <c r="M6" s="8"/>
      <c r="N6" s="8"/>
      <c r="O6" s="8"/>
      <c r="P6" s="8"/>
      <c r="Q6" s="8"/>
      <c r="R6" s="8"/>
      <c r="S6" s="9"/>
      <c r="T6" s="12">
        <f t="shared" ref="T6:T16" si="0">((D6*$D$4+E6*$E$4+F6*$F$4+G6*$G$4+H6*$H$4+I6*$I$4+J6*$J$4+K6*$K$4+L6*$L$4+M6*$M$4+N6*$N$4+O6*$O$4+P6*$P$4+((Q6+R6)/2)*($Q$4+$R$4))/$T$4)*0.95</f>
        <v>87.875</v>
      </c>
      <c r="U6" s="2">
        <f>2+0.5</f>
        <v>2.5</v>
      </c>
      <c r="V6" s="12">
        <f t="shared" ref="V6:V16" si="1">T6+U6</f>
        <v>90.375</v>
      </c>
    </row>
    <row r="7" spans="1:22" s="10" customFormat="1" ht="18" customHeight="1" x14ac:dyDescent="0.25">
      <c r="A7" s="29">
        <v>2</v>
      </c>
      <c r="B7" s="41" t="s">
        <v>20</v>
      </c>
      <c r="C7" s="32"/>
      <c r="D7" s="3">
        <v>90</v>
      </c>
      <c r="E7" s="3">
        <v>90</v>
      </c>
      <c r="F7" s="3">
        <v>90</v>
      </c>
      <c r="G7" s="3">
        <v>90</v>
      </c>
      <c r="H7" s="3">
        <v>91</v>
      </c>
      <c r="I7" s="3">
        <v>97</v>
      </c>
      <c r="J7" s="3">
        <v>92</v>
      </c>
      <c r="K7" s="3">
        <v>90</v>
      </c>
      <c r="L7" s="7"/>
      <c r="M7" s="8"/>
      <c r="N7" s="8"/>
      <c r="O7" s="8"/>
      <c r="P7" s="8"/>
      <c r="Q7" s="8"/>
      <c r="R7" s="8"/>
      <c r="S7" s="8"/>
      <c r="T7" s="12">
        <f t="shared" si="0"/>
        <v>86.705769230769235</v>
      </c>
      <c r="U7" s="2">
        <f>2+1</f>
        <v>3</v>
      </c>
      <c r="V7" s="12">
        <f t="shared" si="1"/>
        <v>89.705769230769235</v>
      </c>
    </row>
    <row r="8" spans="1:22" s="10" customFormat="1" ht="19.5" customHeight="1" x14ac:dyDescent="0.25">
      <c r="A8" s="29">
        <v>3</v>
      </c>
      <c r="B8" s="41" t="s">
        <v>15</v>
      </c>
      <c r="C8" s="32"/>
      <c r="D8" s="3">
        <v>91</v>
      </c>
      <c r="E8" s="3">
        <v>92</v>
      </c>
      <c r="F8" s="3">
        <v>90</v>
      </c>
      <c r="G8" s="3">
        <v>90</v>
      </c>
      <c r="H8" s="3">
        <v>90</v>
      </c>
      <c r="I8" s="3">
        <v>97</v>
      </c>
      <c r="J8" s="3">
        <v>93</v>
      </c>
      <c r="K8" s="3">
        <v>94</v>
      </c>
      <c r="L8" s="7"/>
      <c r="M8" s="8"/>
      <c r="N8" s="8"/>
      <c r="O8" s="8"/>
      <c r="P8" s="8"/>
      <c r="Q8" s="8"/>
      <c r="R8" s="8"/>
      <c r="S8" s="9"/>
      <c r="T8" s="12">
        <f t="shared" si="0"/>
        <v>87.582692307692298</v>
      </c>
      <c r="U8" s="2">
        <v>1</v>
      </c>
      <c r="V8" s="12">
        <f t="shared" si="1"/>
        <v>88.582692307692298</v>
      </c>
    </row>
    <row r="9" spans="1:22" s="10" customFormat="1" ht="18" customHeight="1" x14ac:dyDescent="0.25">
      <c r="A9" s="29">
        <v>4</v>
      </c>
      <c r="B9" s="41" t="s">
        <v>23</v>
      </c>
      <c r="C9" s="32"/>
      <c r="D9" s="3">
        <v>91</v>
      </c>
      <c r="E9" s="3">
        <v>93</v>
      </c>
      <c r="F9" s="3">
        <v>90</v>
      </c>
      <c r="G9" s="3">
        <v>90</v>
      </c>
      <c r="H9" s="3">
        <v>99</v>
      </c>
      <c r="I9" s="3">
        <v>90</v>
      </c>
      <c r="J9" s="3">
        <v>95</v>
      </c>
      <c r="K9" s="3">
        <v>91</v>
      </c>
      <c r="L9" s="7"/>
      <c r="M9" s="8"/>
      <c r="N9" s="8"/>
      <c r="O9" s="8"/>
      <c r="P9" s="8"/>
      <c r="Q9" s="8"/>
      <c r="R9" s="8"/>
      <c r="S9" s="9"/>
      <c r="T9" s="12">
        <f t="shared" si="0"/>
        <v>88.094230769230762</v>
      </c>
      <c r="U9" s="2"/>
      <c r="V9" s="12">
        <f t="shared" si="1"/>
        <v>88.094230769230762</v>
      </c>
    </row>
    <row r="10" spans="1:22" s="10" customFormat="1" ht="18" customHeight="1" x14ac:dyDescent="0.25">
      <c r="A10" s="29">
        <v>5</v>
      </c>
      <c r="B10" s="41" t="s">
        <v>22</v>
      </c>
      <c r="C10" s="32"/>
      <c r="D10" s="3">
        <v>91</v>
      </c>
      <c r="E10" s="3">
        <v>93</v>
      </c>
      <c r="F10" s="3">
        <v>90</v>
      </c>
      <c r="G10" s="3">
        <v>85</v>
      </c>
      <c r="H10" s="3">
        <v>99</v>
      </c>
      <c r="I10" s="3">
        <v>90</v>
      </c>
      <c r="J10" s="3">
        <v>95</v>
      </c>
      <c r="K10" s="3">
        <v>91</v>
      </c>
      <c r="L10" s="7"/>
      <c r="M10" s="8"/>
      <c r="N10" s="8"/>
      <c r="O10" s="8"/>
      <c r="P10" s="8"/>
      <c r="Q10" s="8"/>
      <c r="R10" s="8"/>
      <c r="S10" s="9"/>
      <c r="T10" s="12">
        <f t="shared" si="0"/>
        <v>87.363461538461536</v>
      </c>
      <c r="U10" s="2"/>
      <c r="V10" s="12">
        <f t="shared" si="1"/>
        <v>87.363461538461536</v>
      </c>
    </row>
    <row r="11" spans="1:22" s="10" customFormat="1" ht="18" customHeight="1" x14ac:dyDescent="0.25">
      <c r="A11" s="3">
        <v>6</v>
      </c>
      <c r="B11" s="42" t="s">
        <v>24</v>
      </c>
      <c r="C11" s="33"/>
      <c r="D11" s="3">
        <v>80</v>
      </c>
      <c r="E11" s="3">
        <v>86</v>
      </c>
      <c r="F11" s="3">
        <v>90</v>
      </c>
      <c r="G11" s="3">
        <v>79</v>
      </c>
      <c r="H11" s="3">
        <v>72</v>
      </c>
      <c r="I11" s="3">
        <v>84</v>
      </c>
      <c r="J11" s="3">
        <v>74</v>
      </c>
      <c r="K11" s="3">
        <v>85</v>
      </c>
      <c r="L11" s="34"/>
      <c r="M11" s="5"/>
      <c r="N11" s="5"/>
      <c r="O11" s="5"/>
      <c r="P11" s="5"/>
      <c r="Q11" s="5"/>
      <c r="R11" s="5"/>
      <c r="S11" s="5"/>
      <c r="T11" s="12">
        <f t="shared" si="0"/>
        <v>76.365384615384613</v>
      </c>
      <c r="U11" s="2"/>
      <c r="V11" s="12">
        <f t="shared" si="1"/>
        <v>76.365384615384613</v>
      </c>
    </row>
    <row r="12" spans="1:22" s="10" customFormat="1" ht="18" customHeight="1" x14ac:dyDescent="0.25">
      <c r="A12" s="29">
        <v>7</v>
      </c>
      <c r="B12" s="41" t="s">
        <v>17</v>
      </c>
      <c r="C12" s="32"/>
      <c r="D12" s="3">
        <v>65</v>
      </c>
      <c r="E12" s="3">
        <v>66</v>
      </c>
      <c r="F12" s="3">
        <v>76</v>
      </c>
      <c r="G12" s="3">
        <v>80</v>
      </c>
      <c r="H12" s="3">
        <v>75</v>
      </c>
      <c r="I12" s="3">
        <v>77</v>
      </c>
      <c r="J12" s="3">
        <v>75</v>
      </c>
      <c r="K12" s="3">
        <v>77</v>
      </c>
      <c r="L12" s="7"/>
      <c r="M12" s="8"/>
      <c r="N12" s="8"/>
      <c r="O12" s="8"/>
      <c r="P12" s="8"/>
      <c r="Q12" s="8"/>
      <c r="R12" s="8"/>
      <c r="S12" s="9"/>
      <c r="T12" s="12">
        <f t="shared" si="0"/>
        <v>70.848076923076917</v>
      </c>
      <c r="U12" s="2">
        <f>2+0.5</f>
        <v>2.5</v>
      </c>
      <c r="V12" s="12">
        <f t="shared" si="1"/>
        <v>73.348076923076917</v>
      </c>
    </row>
    <row r="13" spans="1:22" s="10" customFormat="1" ht="29.25" customHeight="1" x14ac:dyDescent="0.25">
      <c r="A13" s="29">
        <v>8</v>
      </c>
      <c r="B13" s="41" t="s">
        <v>16</v>
      </c>
      <c r="C13" s="32"/>
      <c r="D13" s="3">
        <v>62</v>
      </c>
      <c r="E13" s="3">
        <v>75</v>
      </c>
      <c r="F13" s="3">
        <v>76</v>
      </c>
      <c r="G13" s="3">
        <v>64</v>
      </c>
      <c r="H13" s="3">
        <v>80</v>
      </c>
      <c r="I13" s="3">
        <v>91</v>
      </c>
      <c r="J13" s="3">
        <v>66</v>
      </c>
      <c r="K13" s="3">
        <v>76</v>
      </c>
      <c r="L13" s="7"/>
      <c r="M13" s="8"/>
      <c r="N13" s="8"/>
      <c r="O13" s="8"/>
      <c r="P13" s="8"/>
      <c r="Q13" s="8"/>
      <c r="R13" s="8"/>
      <c r="S13" s="9"/>
      <c r="T13" s="12">
        <f t="shared" si="0"/>
        <v>70.080769230769235</v>
      </c>
      <c r="U13" s="2"/>
      <c r="V13" s="12">
        <f t="shared" si="1"/>
        <v>70.080769230769235</v>
      </c>
    </row>
    <row r="14" spans="1:22" s="10" customFormat="1" ht="18" customHeight="1" x14ac:dyDescent="0.25">
      <c r="A14" s="29">
        <v>9</v>
      </c>
      <c r="B14" s="41" t="s">
        <v>18</v>
      </c>
      <c r="C14" s="32"/>
      <c r="D14" s="3">
        <v>61</v>
      </c>
      <c r="E14" s="3">
        <v>71</v>
      </c>
      <c r="F14" s="3">
        <v>78</v>
      </c>
      <c r="G14" s="3">
        <v>78</v>
      </c>
      <c r="H14" s="3">
        <v>75</v>
      </c>
      <c r="I14" s="3">
        <v>72</v>
      </c>
      <c r="J14" s="3">
        <v>68</v>
      </c>
      <c r="K14" s="3">
        <v>62</v>
      </c>
      <c r="L14" s="7"/>
      <c r="M14" s="8"/>
      <c r="N14" s="8"/>
      <c r="O14" s="8"/>
      <c r="P14" s="8"/>
      <c r="Q14" s="8"/>
      <c r="R14" s="8"/>
      <c r="S14" s="9"/>
      <c r="T14" s="12">
        <f t="shared" si="0"/>
        <v>67.194230769230757</v>
      </c>
      <c r="U14" s="2"/>
      <c r="V14" s="12">
        <f t="shared" si="1"/>
        <v>67.194230769230757</v>
      </c>
    </row>
    <row r="15" spans="1:22" s="10" customFormat="1" ht="18" customHeight="1" x14ac:dyDescent="0.25">
      <c r="A15" s="29">
        <v>10</v>
      </c>
      <c r="B15" s="41" t="s">
        <v>21</v>
      </c>
      <c r="C15" s="32"/>
      <c r="D15" s="3">
        <v>61</v>
      </c>
      <c r="E15" s="3">
        <v>75</v>
      </c>
      <c r="F15" s="3">
        <v>62</v>
      </c>
      <c r="G15" s="3">
        <v>79</v>
      </c>
      <c r="H15" s="3">
        <v>70</v>
      </c>
      <c r="I15" s="3">
        <v>64</v>
      </c>
      <c r="J15" s="3">
        <v>69</v>
      </c>
      <c r="K15" s="3">
        <v>64</v>
      </c>
      <c r="L15" s="7"/>
      <c r="M15" s="8"/>
      <c r="N15" s="8"/>
      <c r="O15" s="8"/>
      <c r="P15" s="8"/>
      <c r="Q15" s="8"/>
      <c r="R15" s="8"/>
      <c r="S15" s="9"/>
      <c r="T15" s="12">
        <f t="shared" si="0"/>
        <v>65.440384615384616</v>
      </c>
      <c r="U15" s="2"/>
      <c r="V15" s="12">
        <f t="shared" si="1"/>
        <v>65.440384615384616</v>
      </c>
    </row>
    <row r="16" spans="1:22" s="10" customFormat="1" ht="18" customHeight="1" x14ac:dyDescent="0.25">
      <c r="A16" s="29">
        <v>11</v>
      </c>
      <c r="B16" s="41" t="s">
        <v>14</v>
      </c>
      <c r="C16" s="32"/>
      <c r="D16" s="3">
        <v>62</v>
      </c>
      <c r="E16" s="3">
        <v>61</v>
      </c>
      <c r="F16" s="3">
        <v>76</v>
      </c>
      <c r="G16" s="3">
        <v>78</v>
      </c>
      <c r="H16" s="3">
        <v>68</v>
      </c>
      <c r="I16" s="3">
        <v>61</v>
      </c>
      <c r="J16" s="3">
        <v>70</v>
      </c>
      <c r="K16" s="3">
        <v>61</v>
      </c>
      <c r="L16" s="7"/>
      <c r="M16" s="8"/>
      <c r="N16" s="8"/>
      <c r="O16" s="8"/>
      <c r="P16" s="8"/>
      <c r="Q16" s="8"/>
      <c r="R16" s="8"/>
      <c r="S16" s="9"/>
      <c r="T16" s="12">
        <f t="shared" si="0"/>
        <v>63.942307692307686</v>
      </c>
      <c r="U16" s="2"/>
      <c r="V16" s="12">
        <f t="shared" si="1"/>
        <v>63.942307692307686</v>
      </c>
    </row>
    <row r="17" spans="12:12" x14ac:dyDescent="0.25">
      <c r="L17" s="6"/>
    </row>
    <row r="18" spans="12:12" x14ac:dyDescent="0.25">
      <c r="L18" s="6"/>
    </row>
    <row r="19" spans="12:12" x14ac:dyDescent="0.25">
      <c r="L19" s="6"/>
    </row>
    <row r="20" spans="12:12" x14ac:dyDescent="0.25">
      <c r="L20" s="6"/>
    </row>
    <row r="21" spans="12:12" x14ac:dyDescent="0.25">
      <c r="L21" s="6"/>
    </row>
    <row r="22" spans="12:12" x14ac:dyDescent="0.25">
      <c r="L22" s="6"/>
    </row>
    <row r="23" spans="12:12" x14ac:dyDescent="0.25">
      <c r="L23" s="6"/>
    </row>
    <row r="24" spans="12:12" x14ac:dyDescent="0.25">
      <c r="L24" s="6"/>
    </row>
  </sheetData>
  <sortState xmlns:xlrd2="http://schemas.microsoft.com/office/spreadsheetml/2017/richdata2" ref="A6:V16">
    <sortCondition descending="1" ref="V6:V16"/>
  </sortState>
  <mergeCells count="2">
    <mergeCell ref="A1:Q1"/>
    <mergeCell ref="A2:N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3D6D-8217-40CD-B740-E38AB30E6D60}">
  <dimension ref="A1:V21"/>
  <sheetViews>
    <sheetView topLeftCell="A12" workbookViewId="0">
      <selection activeCell="B21" sqref="B6:B21"/>
    </sheetView>
  </sheetViews>
  <sheetFormatPr defaultRowHeight="15" x14ac:dyDescent="0.25"/>
  <cols>
    <col min="1" max="1" width="5.85546875" style="30" customWidth="1"/>
    <col min="2" max="2" width="33.42578125" style="30" customWidth="1"/>
    <col min="3" max="3" width="8" style="30" customWidth="1"/>
    <col min="4" max="4" width="6" style="30" customWidth="1"/>
    <col min="5" max="6" width="5.5703125" style="30" customWidth="1"/>
    <col min="7" max="7" width="5.5703125" style="13" customWidth="1"/>
    <col min="8" max="15" width="5.5703125" style="30" customWidth="1"/>
    <col min="16" max="16" width="5.5703125" style="21" customWidth="1"/>
    <col min="17" max="19" width="5.5703125" style="30" customWidth="1"/>
    <col min="20" max="20" width="7.140625" style="11" customWidth="1"/>
    <col min="21" max="21" width="5.5703125" style="11" customWidth="1"/>
    <col min="22" max="22" width="14" style="11" bestFit="1" customWidth="1"/>
  </cols>
  <sheetData>
    <row r="1" spans="1:22" ht="15.75" x14ac:dyDescent="0.25">
      <c r="A1" s="38" t="s">
        <v>66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22" ht="15.75" x14ac:dyDescent="0.25">
      <c r="A2" s="39" t="s">
        <v>10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11" t="s">
        <v>0</v>
      </c>
    </row>
    <row r="4" spans="1:22" s="17" customFormat="1" ht="25.5" x14ac:dyDescent="0.2">
      <c r="A4" s="14"/>
      <c r="B4" s="14"/>
      <c r="C4" s="26" t="s">
        <v>1</v>
      </c>
      <c r="D4" s="18">
        <v>3</v>
      </c>
      <c r="E4" s="18">
        <v>1.5</v>
      </c>
      <c r="F4" s="18">
        <v>3</v>
      </c>
      <c r="G4" s="19">
        <v>1.5</v>
      </c>
      <c r="H4" s="18">
        <v>4</v>
      </c>
      <c r="I4" s="18">
        <v>4</v>
      </c>
      <c r="J4" s="18">
        <v>4</v>
      </c>
      <c r="K4" s="18"/>
      <c r="L4" s="18"/>
      <c r="M4" s="18"/>
      <c r="N4" s="18"/>
      <c r="O4" s="18"/>
      <c r="P4" s="18">
        <v>6</v>
      </c>
      <c r="Q4" s="18">
        <v>4</v>
      </c>
      <c r="R4" s="18">
        <v>1</v>
      </c>
      <c r="S4" s="14"/>
      <c r="T4" s="16">
        <f>SUM(D4:S4)</f>
        <v>32</v>
      </c>
      <c r="U4" s="14"/>
      <c r="V4" s="14"/>
    </row>
    <row r="5" spans="1:22" s="17" customFormat="1" ht="77.25" customHeight="1" x14ac:dyDescent="0.2">
      <c r="A5" s="18" t="s">
        <v>2</v>
      </c>
      <c r="B5" s="18" t="s">
        <v>3</v>
      </c>
      <c r="C5" s="4" t="s">
        <v>4</v>
      </c>
      <c r="D5" s="4" t="s">
        <v>45</v>
      </c>
      <c r="E5" s="4" t="s">
        <v>5</v>
      </c>
      <c r="F5" s="4" t="s">
        <v>46</v>
      </c>
      <c r="G5" s="4" t="s">
        <v>26</v>
      </c>
      <c r="H5" s="4" t="s">
        <v>47</v>
      </c>
      <c r="I5" s="4" t="s">
        <v>49</v>
      </c>
      <c r="J5" s="4" t="s">
        <v>50</v>
      </c>
      <c r="K5" s="4"/>
      <c r="L5" s="36"/>
      <c r="M5" s="36"/>
      <c r="N5" s="36"/>
      <c r="O5" s="36"/>
      <c r="P5" s="36" t="s">
        <v>12</v>
      </c>
      <c r="Q5" s="4" t="s">
        <v>48</v>
      </c>
      <c r="R5" s="4" t="s">
        <v>51</v>
      </c>
      <c r="S5" s="27"/>
      <c r="T5" s="18"/>
      <c r="U5" s="28" t="s">
        <v>8</v>
      </c>
      <c r="V5" s="28" t="s">
        <v>9</v>
      </c>
    </row>
    <row r="6" spans="1:22" s="10" customFormat="1" ht="18" customHeight="1" x14ac:dyDescent="0.25">
      <c r="A6" s="29">
        <v>1</v>
      </c>
      <c r="B6" s="42" t="s">
        <v>39</v>
      </c>
      <c r="C6" s="8"/>
      <c r="D6" s="3">
        <v>90</v>
      </c>
      <c r="E6" s="3">
        <v>95</v>
      </c>
      <c r="F6" s="3">
        <v>92</v>
      </c>
      <c r="G6" s="3">
        <v>90</v>
      </c>
      <c r="H6" s="3">
        <v>90</v>
      </c>
      <c r="I6" s="3">
        <v>91</v>
      </c>
      <c r="J6" s="3">
        <v>95</v>
      </c>
      <c r="K6" s="3"/>
      <c r="L6" s="8"/>
      <c r="M6" s="8"/>
      <c r="N6" s="8"/>
      <c r="O6" s="8"/>
      <c r="P6" s="22">
        <v>95</v>
      </c>
      <c r="Q6" s="3">
        <v>90</v>
      </c>
      <c r="R6" s="3">
        <v>90</v>
      </c>
      <c r="S6" s="9"/>
      <c r="T6" s="12">
        <f>((D6*$D$4+E6*$E$4+F6*$F$4+G6*$G$4+H6*$H$4+I6*$I$4+J6*$J$4+K6*$K$4+L6*$L$4+M6*$M$4+N6*$N$4+O6*$O$4+P6*$P$4+((Q6+R6)/2)*($Q$4+$R$4))/$T$4)*0.95</f>
        <v>87.50390625</v>
      </c>
      <c r="U6" s="2">
        <f>2</f>
        <v>2</v>
      </c>
      <c r="V6" s="12">
        <f t="shared" ref="V6:V21" si="0">T6+U6</f>
        <v>89.50390625</v>
      </c>
    </row>
    <row r="7" spans="1:22" s="10" customFormat="1" ht="18" customHeight="1" x14ac:dyDescent="0.25">
      <c r="A7" s="29">
        <v>2</v>
      </c>
      <c r="B7" s="42" t="s">
        <v>40</v>
      </c>
      <c r="C7" s="5"/>
      <c r="D7" s="3">
        <v>98</v>
      </c>
      <c r="E7" s="3">
        <v>90</v>
      </c>
      <c r="F7" s="3">
        <v>93</v>
      </c>
      <c r="G7" s="3">
        <v>80</v>
      </c>
      <c r="H7" s="3">
        <v>92</v>
      </c>
      <c r="I7" s="3">
        <v>93</v>
      </c>
      <c r="J7" s="3">
        <v>98</v>
      </c>
      <c r="K7" s="3"/>
      <c r="L7" s="5"/>
      <c r="M7" s="5"/>
      <c r="N7" s="5"/>
      <c r="O7" s="5"/>
      <c r="P7" s="22">
        <v>99</v>
      </c>
      <c r="Q7" s="3">
        <v>91</v>
      </c>
      <c r="R7" s="3">
        <v>90</v>
      </c>
      <c r="S7" s="5"/>
      <c r="T7" s="12">
        <f>((D7*$D$4+E7*$E$4+F7*$F$4+G7*$G$4+H7*$H$4+I7*$I$4+J7*$J$4+K7*$K$4+L7*$L$4+M7*$M$4+N7*$N$4+O7*$O$4+P7*$P$4+((Q7+R7)/2)*($Q$4+$R$4))/$T$4)*0.95</f>
        <v>89.255468749999991</v>
      </c>
      <c r="U7" s="2"/>
      <c r="V7" s="12">
        <f t="shared" si="0"/>
        <v>89.255468749999991</v>
      </c>
    </row>
    <row r="8" spans="1:22" s="10" customFormat="1" ht="18" customHeight="1" x14ac:dyDescent="0.25">
      <c r="A8" s="29">
        <v>3</v>
      </c>
      <c r="B8" s="42" t="s">
        <v>30</v>
      </c>
      <c r="C8" s="8"/>
      <c r="D8" s="3">
        <v>75</v>
      </c>
      <c r="E8" s="3">
        <v>75</v>
      </c>
      <c r="F8" s="3">
        <v>78</v>
      </c>
      <c r="G8" s="3">
        <v>66</v>
      </c>
      <c r="H8" s="3">
        <v>75</v>
      </c>
      <c r="I8" s="3">
        <v>83</v>
      </c>
      <c r="J8" s="3">
        <v>92</v>
      </c>
      <c r="K8" s="3"/>
      <c r="L8" s="8"/>
      <c r="M8" s="8"/>
      <c r="N8" s="8"/>
      <c r="O8" s="8"/>
      <c r="P8" s="22">
        <v>80</v>
      </c>
      <c r="Q8" s="3">
        <v>94</v>
      </c>
      <c r="R8" s="3">
        <v>90</v>
      </c>
      <c r="S8" s="9"/>
      <c r="T8" s="12">
        <f>((D8*$D$4+E8*$E$4+F8*$F$4+G8*$G$4+H8*$H$4+I8*$I$4+J8*$J$4+K8*$K$4+L8*$L$4+M8*$M$4+N8*$N$4+O8*$O$4+P8*$P$4+((Q8+R8)/2)*($Q$4+$R$4))/$T$4)*0.95</f>
        <v>77.499218749999997</v>
      </c>
      <c r="U8" s="2">
        <f>2+1.5+1</f>
        <v>4.5</v>
      </c>
      <c r="V8" s="12">
        <f t="shared" si="0"/>
        <v>81.999218749999997</v>
      </c>
    </row>
    <row r="9" spans="1:22" s="10" customFormat="1" ht="18" customHeight="1" x14ac:dyDescent="0.25">
      <c r="A9" s="29">
        <v>4</v>
      </c>
      <c r="B9" s="42" t="s">
        <v>38</v>
      </c>
      <c r="C9" s="8"/>
      <c r="D9" s="3">
        <v>61</v>
      </c>
      <c r="E9" s="3">
        <v>90</v>
      </c>
      <c r="F9" s="3">
        <v>63</v>
      </c>
      <c r="G9" s="3">
        <v>68</v>
      </c>
      <c r="H9" s="3">
        <v>69</v>
      </c>
      <c r="I9" s="3">
        <v>90</v>
      </c>
      <c r="J9" s="3">
        <v>93</v>
      </c>
      <c r="K9" s="3"/>
      <c r="L9" s="8"/>
      <c r="M9" s="8"/>
      <c r="N9" s="8"/>
      <c r="O9" s="8"/>
      <c r="P9" s="22">
        <v>79</v>
      </c>
      <c r="Q9" s="3">
        <v>85</v>
      </c>
      <c r="R9" s="3">
        <v>80</v>
      </c>
      <c r="S9" s="9"/>
      <c r="T9" s="12">
        <f>((D9*$D$4+E9*$E$4+F9*$F$4+G9*$G$4+H9*$H$4+I9*$I$4+J9*$J$4+K9*$K$4+L9*$L$4+M9*$M$4+N9*$N$4+O9*$O$4+P9*$P$4+((Q9+R9)/2)*($Q$4+$R$4))/$T$4)*0.95</f>
        <v>74.322656249999994</v>
      </c>
      <c r="U9" s="2">
        <f>2+1.5+1</f>
        <v>4.5</v>
      </c>
      <c r="V9" s="12">
        <f t="shared" si="0"/>
        <v>78.822656249999994</v>
      </c>
    </row>
    <row r="10" spans="1:22" s="10" customFormat="1" ht="18" customHeight="1" x14ac:dyDescent="0.25">
      <c r="A10" s="29">
        <v>5</v>
      </c>
      <c r="B10" s="42" t="s">
        <v>32</v>
      </c>
      <c r="C10" s="8"/>
      <c r="D10" s="3">
        <v>79</v>
      </c>
      <c r="E10" s="3">
        <v>90</v>
      </c>
      <c r="F10" s="3">
        <v>70</v>
      </c>
      <c r="G10" s="3">
        <v>84</v>
      </c>
      <c r="H10" s="3">
        <v>75</v>
      </c>
      <c r="I10" s="3">
        <v>79</v>
      </c>
      <c r="J10" s="3">
        <v>77</v>
      </c>
      <c r="K10" s="3"/>
      <c r="L10" s="8"/>
      <c r="M10" s="8"/>
      <c r="N10" s="8"/>
      <c r="O10" s="8"/>
      <c r="P10" s="22"/>
      <c r="Q10" s="3">
        <v>99</v>
      </c>
      <c r="R10" s="3">
        <v>93</v>
      </c>
      <c r="S10" s="9"/>
      <c r="T10" s="12">
        <f>((D10*$D$4+E10*$E$4+F10*$F$4+G10*$G$4+H10*$H$4+I10*$I$4+J10*$J$4+K10*$K$4+L10*$L$4+M10*$M$4+N10*$N$4+O10*$O$4+P10*$P$4+((Q10+R10)/2)*($Q$4+$R$4))/26)*0.95</f>
        <v>77.169230769230765</v>
      </c>
      <c r="U10" s="2"/>
      <c r="V10" s="12">
        <f t="shared" si="0"/>
        <v>77.169230769230765</v>
      </c>
    </row>
    <row r="11" spans="1:22" s="10" customFormat="1" ht="18" customHeight="1" x14ac:dyDescent="0.25">
      <c r="A11" s="3">
        <v>6</v>
      </c>
      <c r="B11" s="42" t="s">
        <v>33</v>
      </c>
      <c r="C11" s="8"/>
      <c r="D11" s="3">
        <v>71</v>
      </c>
      <c r="E11" s="3">
        <v>75</v>
      </c>
      <c r="F11" s="3">
        <v>62</v>
      </c>
      <c r="G11" s="3">
        <v>80</v>
      </c>
      <c r="H11" s="3">
        <v>68</v>
      </c>
      <c r="I11" s="3">
        <v>72</v>
      </c>
      <c r="J11" s="3">
        <v>79</v>
      </c>
      <c r="K11" s="3"/>
      <c r="L11" s="8"/>
      <c r="M11" s="8"/>
      <c r="N11" s="8"/>
      <c r="O11" s="8"/>
      <c r="P11" s="22">
        <v>99</v>
      </c>
      <c r="Q11" s="3">
        <v>93</v>
      </c>
      <c r="R11" s="3">
        <v>92</v>
      </c>
      <c r="S11" s="9"/>
      <c r="T11" s="12">
        <f>((D11*$D$4+E11*$E$4+F11*$F$4+G11*$G$4+H11*$H$4+I11*$I$4+J11*$J$4+K11*$K$4+L11*$L$4+M11*$M$4+N11*$N$4+O11*$O$4+P11*$P$4+((Q11+R11)/2)*($Q$4+$R$4))/$T$4)*0.95</f>
        <v>76.118749999999991</v>
      </c>
      <c r="U11" s="2"/>
      <c r="V11" s="12">
        <f t="shared" si="0"/>
        <v>76.118749999999991</v>
      </c>
    </row>
    <row r="12" spans="1:22" s="10" customFormat="1" ht="18" customHeight="1" x14ac:dyDescent="0.25">
      <c r="A12" s="29">
        <v>7</v>
      </c>
      <c r="B12" s="42" t="s">
        <v>36</v>
      </c>
      <c r="C12" s="8"/>
      <c r="D12" s="3">
        <v>75</v>
      </c>
      <c r="E12" s="3">
        <v>87</v>
      </c>
      <c r="F12" s="3">
        <v>63</v>
      </c>
      <c r="G12" s="3">
        <v>68</v>
      </c>
      <c r="H12" s="3">
        <v>67</v>
      </c>
      <c r="I12" s="3">
        <v>68</v>
      </c>
      <c r="J12" s="3">
        <v>82</v>
      </c>
      <c r="K12" s="3"/>
      <c r="L12" s="8"/>
      <c r="M12" s="8"/>
      <c r="N12" s="8"/>
      <c r="O12" s="8"/>
      <c r="P12" s="22">
        <v>92</v>
      </c>
      <c r="Q12" s="3">
        <v>90</v>
      </c>
      <c r="R12" s="3">
        <v>92</v>
      </c>
      <c r="S12" s="9"/>
      <c r="T12" s="12">
        <f>((D12*$D$4+E12*$E$4+F12*$F$4+G12*$G$4+H12*$H$4+I12*$I$4+J12*$J$4+K12*$K$4+L12*$L$4+M12*$M$4+N12*$N$4+O12*$O$4+P12*$P$4+((Q12+R12)/2)*($Q$4+$R$4))/$T$4)*0.95</f>
        <v>74.857031249999991</v>
      </c>
      <c r="U12" s="2"/>
      <c r="V12" s="12">
        <f t="shared" si="0"/>
        <v>74.857031249999991</v>
      </c>
    </row>
    <row r="13" spans="1:22" s="10" customFormat="1" ht="18" customHeight="1" x14ac:dyDescent="0.25">
      <c r="A13" s="29">
        <v>8</v>
      </c>
      <c r="B13" s="42" t="s">
        <v>41</v>
      </c>
      <c r="C13" s="5"/>
      <c r="D13" s="3">
        <v>93</v>
      </c>
      <c r="E13" s="3">
        <v>75</v>
      </c>
      <c r="F13" s="3">
        <v>71</v>
      </c>
      <c r="G13" s="3">
        <v>68</v>
      </c>
      <c r="H13" s="3">
        <v>82</v>
      </c>
      <c r="I13" s="3">
        <v>68</v>
      </c>
      <c r="J13" s="3">
        <v>90</v>
      </c>
      <c r="K13" s="5"/>
      <c r="L13" s="25"/>
      <c r="M13" s="5"/>
      <c r="N13" s="5"/>
      <c r="O13" s="5"/>
      <c r="P13" s="22">
        <v>81</v>
      </c>
      <c r="Q13" s="3">
        <v>64</v>
      </c>
      <c r="R13" s="3">
        <v>75</v>
      </c>
      <c r="S13" s="5"/>
      <c r="T13" s="12">
        <f>((D13*$D$4+E13*$E$4+F13*$F$4+G13*$G$4+H13*$H$4+I13*$I$4+J13*$J$4+K13*$K$4+L13*$L$4+M13*$M$4+N13*$N$4+O13*$O$4+P13*$P$4+((Q13+R13)/2)*($Q$4+$R$4))/$T$4)*0.95</f>
        <v>74.21875</v>
      </c>
      <c r="U13" s="2"/>
      <c r="V13" s="12">
        <f t="shared" si="0"/>
        <v>74.21875</v>
      </c>
    </row>
    <row r="14" spans="1:22" s="10" customFormat="1" ht="18" customHeight="1" x14ac:dyDescent="0.25">
      <c r="A14" s="29">
        <v>9</v>
      </c>
      <c r="B14" s="42" t="s">
        <v>34</v>
      </c>
      <c r="C14" s="8"/>
      <c r="D14" s="3">
        <v>75</v>
      </c>
      <c r="E14" s="3">
        <v>95</v>
      </c>
      <c r="F14" s="3">
        <v>69</v>
      </c>
      <c r="G14" s="3">
        <v>90</v>
      </c>
      <c r="H14" s="3">
        <v>78</v>
      </c>
      <c r="I14" s="3">
        <v>79</v>
      </c>
      <c r="J14" s="3">
        <v>80</v>
      </c>
      <c r="K14" s="3"/>
      <c r="L14" s="8"/>
      <c r="M14" s="8"/>
      <c r="N14" s="8"/>
      <c r="O14" s="8"/>
      <c r="P14" s="22">
        <v>77</v>
      </c>
      <c r="Q14" s="3">
        <v>61</v>
      </c>
      <c r="R14" s="3">
        <v>80</v>
      </c>
      <c r="S14" s="9"/>
      <c r="T14" s="12">
        <f>((D14*$D$4+E14*$E$4+F14*$F$4+G14*$G$4+H14*$H$4+I14*$I$4+J14*$J$4+K14*$K$4+L14*$L$4+M14*$M$4+N14*$N$4+O14*$O$4+P14*$P$4+((Q14+R14)/2)*($Q$4+$R$4))/$T$4)*0.95</f>
        <v>73.387500000000003</v>
      </c>
      <c r="U14" s="2"/>
      <c r="V14" s="12">
        <f t="shared" si="0"/>
        <v>73.387500000000003</v>
      </c>
    </row>
    <row r="15" spans="1:22" s="10" customFormat="1" ht="18" customHeight="1" x14ac:dyDescent="0.25">
      <c r="A15" s="29">
        <v>10</v>
      </c>
      <c r="B15" s="42" t="s">
        <v>31</v>
      </c>
      <c r="C15" s="8"/>
      <c r="D15" s="3">
        <v>63</v>
      </c>
      <c r="E15" s="3">
        <v>75</v>
      </c>
      <c r="F15" s="3">
        <v>73</v>
      </c>
      <c r="G15" s="3">
        <v>66</v>
      </c>
      <c r="H15" s="3">
        <v>76</v>
      </c>
      <c r="I15" s="3">
        <v>63</v>
      </c>
      <c r="J15" s="3">
        <v>91</v>
      </c>
      <c r="K15" s="3"/>
      <c r="L15" s="8"/>
      <c r="M15" s="8"/>
      <c r="N15" s="8"/>
      <c r="O15" s="8"/>
      <c r="P15" s="22">
        <v>64</v>
      </c>
      <c r="Q15" s="3">
        <v>61</v>
      </c>
      <c r="R15" s="3">
        <v>80</v>
      </c>
      <c r="S15" s="9"/>
      <c r="T15" s="12">
        <f>((D15*$D$4+E15*$E$4+F15*$F$4+G15*$G$4+H15*$H$4+I15*$I$4+J15*$J$4+K15*$K$4+L15*$L$4+M15*$M$4+N15*$N$4+O15*$O$4+P15*$P$4+((Q15+R15)/2)*($Q$4+$R$4))/$T$4)*0.95</f>
        <v>67.568749999999994</v>
      </c>
      <c r="U15" s="2">
        <f>2+2+1</f>
        <v>5</v>
      </c>
      <c r="V15" s="12">
        <f t="shared" si="0"/>
        <v>72.568749999999994</v>
      </c>
    </row>
    <row r="16" spans="1:22" s="10" customFormat="1" ht="18" customHeight="1" x14ac:dyDescent="0.25">
      <c r="A16" s="29">
        <v>11</v>
      </c>
      <c r="B16" s="42" t="s">
        <v>37</v>
      </c>
      <c r="C16" s="8"/>
      <c r="D16" s="3">
        <v>79</v>
      </c>
      <c r="E16" s="3">
        <v>75</v>
      </c>
      <c r="F16" s="3">
        <v>66</v>
      </c>
      <c r="G16" s="3">
        <v>78</v>
      </c>
      <c r="H16" s="3">
        <v>82</v>
      </c>
      <c r="I16" s="3">
        <v>67</v>
      </c>
      <c r="J16" s="3">
        <v>86</v>
      </c>
      <c r="K16" s="3"/>
      <c r="L16" s="8"/>
      <c r="M16" s="8"/>
      <c r="N16" s="8"/>
      <c r="O16" s="8"/>
      <c r="P16" s="22"/>
      <c r="Q16" s="3">
        <v>70</v>
      </c>
      <c r="R16" s="3">
        <v>72</v>
      </c>
      <c r="S16" s="8"/>
      <c r="T16" s="12">
        <f>((D16*$D$4+E16*$E$4+F16*$F$4+G16*$G$4+H16*$H$4+I16*$I$4+J16*$J$4+K16*$K$4+L16*$L$4+M16*$M$4+N16*$N$4+O16*$O$4+P16*$P$4+((Q16+R16)/2)*($Q$4+$R$4))/26)*0.95</f>
        <v>71.597115384615378</v>
      </c>
      <c r="U16" s="2"/>
      <c r="V16" s="12">
        <f t="shared" si="0"/>
        <v>71.597115384615378</v>
      </c>
    </row>
    <row r="17" spans="1:22" s="10" customFormat="1" ht="18" customHeight="1" x14ac:dyDescent="0.25">
      <c r="A17" s="3">
        <v>12</v>
      </c>
      <c r="B17" s="42" t="s">
        <v>99</v>
      </c>
      <c r="C17" s="8"/>
      <c r="D17" s="3">
        <v>60</v>
      </c>
      <c r="E17" s="3">
        <v>75</v>
      </c>
      <c r="F17" s="3">
        <v>65</v>
      </c>
      <c r="G17" s="3">
        <v>80</v>
      </c>
      <c r="H17" s="3">
        <v>69</v>
      </c>
      <c r="I17" s="3">
        <v>61</v>
      </c>
      <c r="J17" s="3">
        <v>87</v>
      </c>
      <c r="K17" s="3"/>
      <c r="L17" s="8"/>
      <c r="M17" s="8"/>
      <c r="N17" s="8"/>
      <c r="O17" s="8"/>
      <c r="P17" s="22"/>
      <c r="Q17" s="3">
        <v>77</v>
      </c>
      <c r="R17" s="3">
        <v>80</v>
      </c>
      <c r="S17" s="8"/>
      <c r="T17" s="12">
        <f>((D17*$D$4+E17*$E$4+F17*$F$4+G17*$G$4+H17*$H$4+I17*$I$4+J17*$J$4+K17*$K$4+L17*$L$4+M17*$M$4+N17*$N$4+O17*$O$4+P17*$P$4+((Q17+R17)/2)*($Q$4+$R$4))/26)*0.95</f>
        <v>68.253846153846141</v>
      </c>
      <c r="U17" s="2"/>
      <c r="V17" s="12">
        <f t="shared" si="0"/>
        <v>68.253846153846141</v>
      </c>
    </row>
    <row r="18" spans="1:22" s="10" customFormat="1" ht="18" customHeight="1" x14ac:dyDescent="0.25">
      <c r="A18" s="3">
        <v>13</v>
      </c>
      <c r="B18" s="42" t="s">
        <v>44</v>
      </c>
      <c r="C18" s="5"/>
      <c r="D18" s="3">
        <v>60</v>
      </c>
      <c r="E18" s="3">
        <v>75</v>
      </c>
      <c r="F18" s="3">
        <v>72</v>
      </c>
      <c r="G18" s="3">
        <v>68</v>
      </c>
      <c r="H18" s="3">
        <v>68</v>
      </c>
      <c r="I18" s="3">
        <v>65</v>
      </c>
      <c r="J18" s="3">
        <v>65</v>
      </c>
      <c r="K18" s="5"/>
      <c r="L18" s="25"/>
      <c r="M18" s="5"/>
      <c r="N18" s="5"/>
      <c r="O18" s="5"/>
      <c r="P18" s="22">
        <v>82</v>
      </c>
      <c r="Q18" s="3">
        <v>60</v>
      </c>
      <c r="R18" s="3">
        <v>73</v>
      </c>
      <c r="S18" s="5"/>
      <c r="T18" s="12">
        <f>((D18*$D$4+E18*$E$4+F18*$F$4+G18*$G$4+H18*$H$4+I18*$I$4+J18*$J$4+K18*$K$4+L18*$L$4+M18*$M$4+N18*$N$4+O18*$O$4+P18*$P$4+((Q18+R18)/2)*($Q$4+$R$4))/$T$4)*0.95</f>
        <v>66.114062500000003</v>
      </c>
      <c r="U18" s="2"/>
      <c r="V18" s="12">
        <f t="shared" si="0"/>
        <v>66.114062500000003</v>
      </c>
    </row>
    <row r="19" spans="1:22" s="10" customFormat="1" ht="18" customHeight="1" x14ac:dyDescent="0.25">
      <c r="A19" s="3">
        <v>14</v>
      </c>
      <c r="B19" s="42" t="s">
        <v>35</v>
      </c>
      <c r="C19" s="8"/>
      <c r="D19" s="3">
        <v>60</v>
      </c>
      <c r="E19" s="3">
        <v>72</v>
      </c>
      <c r="F19" s="3">
        <v>65</v>
      </c>
      <c r="G19" s="3">
        <v>64</v>
      </c>
      <c r="H19" s="3">
        <v>70</v>
      </c>
      <c r="I19" s="3">
        <v>65</v>
      </c>
      <c r="J19" s="3">
        <v>77</v>
      </c>
      <c r="K19" s="3"/>
      <c r="L19" s="8"/>
      <c r="M19" s="8"/>
      <c r="N19" s="8"/>
      <c r="O19" s="8"/>
      <c r="P19" s="22">
        <v>82</v>
      </c>
      <c r="Q19" s="3">
        <v>60</v>
      </c>
      <c r="R19" s="3">
        <v>60</v>
      </c>
      <c r="S19" s="9"/>
      <c r="T19" s="12">
        <f>((D19*$D$4+E19*$E$4+F19*$F$4+G19*$G$4+H19*$H$4+I19*$I$4+J19*$J$4+K19*$K$4+L19*$L$4+M19*$M$4+N19*$N$4+O19*$O$4+P19*$P$4+((Q19+R19)/2)*($Q$4+$R$4))/$T$4)*0.95</f>
        <v>65.876562499999991</v>
      </c>
      <c r="U19" s="2"/>
      <c r="V19" s="12">
        <f t="shared" si="0"/>
        <v>65.876562499999991</v>
      </c>
    </row>
    <row r="20" spans="1:22" ht="19.5" customHeight="1" x14ac:dyDescent="0.25">
      <c r="A20" s="3">
        <v>15</v>
      </c>
      <c r="B20" s="42" t="s">
        <v>43</v>
      </c>
      <c r="C20" s="5"/>
      <c r="D20" s="3">
        <v>62</v>
      </c>
      <c r="E20" s="3">
        <v>82</v>
      </c>
      <c r="F20" s="3">
        <v>62</v>
      </c>
      <c r="G20" s="3">
        <v>80</v>
      </c>
      <c r="H20" s="3">
        <v>69</v>
      </c>
      <c r="I20" s="3">
        <v>61</v>
      </c>
      <c r="J20" s="3">
        <v>70</v>
      </c>
      <c r="K20" s="5"/>
      <c r="L20" s="25"/>
      <c r="M20" s="5"/>
      <c r="N20" s="5"/>
      <c r="O20" s="5"/>
      <c r="P20" s="22">
        <v>60</v>
      </c>
      <c r="Q20" s="3">
        <v>67</v>
      </c>
      <c r="R20" s="3">
        <v>72</v>
      </c>
      <c r="S20" s="5"/>
      <c r="T20" s="12">
        <f>((D20*$D$4+E20*$E$4+F20*$F$4+G20*$G$4+H20*$H$4+I20*$I$4+J20*$J$4+K20*$K$4+L20*$L$4+M20*$M$4+N20*$N$4+O20*$O$4+P20*$P$4+((Q20+R20)/2)*($Q$4+$R$4))/$T$4)*0.95</f>
        <v>63.01171875</v>
      </c>
      <c r="U20" s="2"/>
      <c r="V20" s="12">
        <f t="shared" si="0"/>
        <v>63.01171875</v>
      </c>
    </row>
    <row r="21" spans="1:22" x14ac:dyDescent="0.25">
      <c r="A21" s="3">
        <v>16</v>
      </c>
      <c r="B21" s="42" t="s">
        <v>42</v>
      </c>
      <c r="C21" s="5"/>
      <c r="D21" s="3">
        <v>65</v>
      </c>
      <c r="E21" s="3">
        <v>70</v>
      </c>
      <c r="F21" s="3">
        <v>70</v>
      </c>
      <c r="G21" s="3">
        <v>68</v>
      </c>
      <c r="H21" s="3">
        <v>65</v>
      </c>
      <c r="I21" s="3">
        <v>65</v>
      </c>
      <c r="J21" s="3">
        <v>65</v>
      </c>
      <c r="K21" s="5"/>
      <c r="L21" s="25"/>
      <c r="M21" s="5"/>
      <c r="N21" s="5"/>
      <c r="O21" s="5"/>
      <c r="P21" s="22">
        <v>65</v>
      </c>
      <c r="Q21" s="3">
        <v>60</v>
      </c>
      <c r="R21" s="3">
        <v>60</v>
      </c>
      <c r="S21" s="5"/>
      <c r="T21" s="12">
        <f>((D21*$D$4+E21*$E$4+F21*$F$4+G21*$G$4+H21*$H$4+I21*$I$4+J21*$J$4+K21*$K$4+L21*$L$4+M21*$M$4+N21*$N$4+O21*$O$4+P21*$P$4+((Q21+R21)/2)*($Q$4+$R$4))/$T$4)*0.95</f>
        <v>61.809374999999996</v>
      </c>
      <c r="U21" s="2"/>
      <c r="V21" s="12">
        <f t="shared" si="0"/>
        <v>61.809374999999996</v>
      </c>
    </row>
  </sheetData>
  <sortState xmlns:xlrd2="http://schemas.microsoft.com/office/spreadsheetml/2017/richdata2" ref="A6:V21">
    <sortCondition descending="1" ref="V6:V21"/>
  </sortState>
  <mergeCells count="2">
    <mergeCell ref="A1:Q1"/>
    <mergeCell ref="A2:N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557F3-DE57-4F74-B393-59D320B93514}">
  <dimension ref="A1:V11"/>
  <sheetViews>
    <sheetView workbookViewId="0">
      <selection activeCell="B7" sqref="B7"/>
    </sheetView>
  </sheetViews>
  <sheetFormatPr defaultRowHeight="15" x14ac:dyDescent="0.25"/>
  <cols>
    <col min="1" max="1" width="5.85546875" style="30" customWidth="1"/>
    <col min="2" max="2" width="33.42578125" style="30" customWidth="1"/>
    <col min="3" max="3" width="8" style="30" customWidth="1"/>
    <col min="4" max="4" width="6" style="30" customWidth="1"/>
    <col min="5" max="6" width="5.5703125" style="30" customWidth="1"/>
    <col min="7" max="7" width="5.5703125" style="13" customWidth="1"/>
    <col min="8" max="15" width="5.5703125" style="30" customWidth="1"/>
    <col min="16" max="16" width="5.5703125" style="21" customWidth="1"/>
    <col min="17" max="19" width="5.5703125" style="30" customWidth="1"/>
    <col min="20" max="20" width="7.140625" style="11" customWidth="1"/>
    <col min="21" max="21" width="5.5703125" style="11" customWidth="1"/>
    <col min="22" max="22" width="14" style="11" bestFit="1" customWidth="1"/>
  </cols>
  <sheetData>
    <row r="1" spans="1:22" ht="15.75" x14ac:dyDescent="0.25">
      <c r="A1" s="38" t="s">
        <v>67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22" ht="15.75" x14ac:dyDescent="0.25">
      <c r="A2" s="39" t="s">
        <v>11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11" t="s">
        <v>0</v>
      </c>
    </row>
    <row r="4" spans="1:22" s="17" customFormat="1" ht="25.5" x14ac:dyDescent="0.2">
      <c r="A4" s="14"/>
      <c r="B4" s="14"/>
      <c r="C4" s="26" t="s">
        <v>1</v>
      </c>
      <c r="D4" s="18">
        <v>2</v>
      </c>
      <c r="E4" s="18">
        <v>3</v>
      </c>
      <c r="F4" s="18">
        <v>4</v>
      </c>
      <c r="G4" s="19">
        <v>4</v>
      </c>
      <c r="H4" s="18">
        <v>4</v>
      </c>
      <c r="I4" s="18">
        <v>4</v>
      </c>
      <c r="J4" s="18"/>
      <c r="K4" s="18"/>
      <c r="L4" s="18"/>
      <c r="M4" s="18"/>
      <c r="N4" s="18"/>
      <c r="O4" s="18"/>
      <c r="P4" s="18"/>
      <c r="Q4" s="18">
        <v>4</v>
      </c>
      <c r="R4" s="18">
        <v>1</v>
      </c>
      <c r="S4" s="14"/>
      <c r="T4" s="16">
        <f>SUM(D4:S4)</f>
        <v>26</v>
      </c>
      <c r="U4" s="14"/>
      <c r="V4" s="14"/>
    </row>
    <row r="5" spans="1:22" s="17" customFormat="1" ht="77.25" customHeight="1" x14ac:dyDescent="0.2">
      <c r="A5" s="18" t="s">
        <v>2</v>
      </c>
      <c r="B5" s="18" t="s">
        <v>3</v>
      </c>
      <c r="C5" s="35" t="s">
        <v>4</v>
      </c>
      <c r="D5" s="4" t="s">
        <v>5</v>
      </c>
      <c r="E5" s="4" t="s">
        <v>57</v>
      </c>
      <c r="F5" s="4" t="s">
        <v>58</v>
      </c>
      <c r="G5" s="4" t="s">
        <v>59</v>
      </c>
      <c r="H5" s="4" t="s">
        <v>60</v>
      </c>
      <c r="I5" s="4" t="s">
        <v>62</v>
      </c>
      <c r="J5" s="4"/>
      <c r="K5" s="4"/>
      <c r="L5" s="36"/>
      <c r="M5" s="36"/>
      <c r="N5" s="36"/>
      <c r="O5" s="36"/>
      <c r="P5" s="36" t="s">
        <v>64</v>
      </c>
      <c r="Q5" s="4" t="s">
        <v>61</v>
      </c>
      <c r="R5" s="4" t="s">
        <v>63</v>
      </c>
      <c r="S5" s="27"/>
      <c r="T5" s="18"/>
      <c r="U5" s="28" t="s">
        <v>8</v>
      </c>
      <c r="V5" s="28" t="s">
        <v>9</v>
      </c>
    </row>
    <row r="6" spans="1:22" s="10" customFormat="1" ht="18" customHeight="1" x14ac:dyDescent="0.25">
      <c r="A6" s="3">
        <v>1</v>
      </c>
      <c r="B6" s="24" t="s">
        <v>55</v>
      </c>
      <c r="C6" s="8"/>
      <c r="D6" s="3">
        <v>100</v>
      </c>
      <c r="E6" s="3">
        <v>92</v>
      </c>
      <c r="F6" s="3">
        <v>94</v>
      </c>
      <c r="G6" s="3">
        <v>91</v>
      </c>
      <c r="H6" s="3">
        <v>95</v>
      </c>
      <c r="I6" s="3">
        <v>90</v>
      </c>
      <c r="J6" s="3"/>
      <c r="K6" s="3"/>
      <c r="L6" s="8"/>
      <c r="M6" s="8"/>
      <c r="N6" s="8"/>
      <c r="O6" s="8"/>
      <c r="P6" s="22">
        <v>93</v>
      </c>
      <c r="Q6" s="3">
        <v>90</v>
      </c>
      <c r="R6" s="3">
        <v>90</v>
      </c>
      <c r="S6" s="9"/>
      <c r="T6" s="12">
        <f t="shared" ref="T6:T10" si="0">((D6*$D$4+E6*$E$4+F6*$F$4+G6*$G$4+H6*$H$4+I6*$I$4+J6*$J$4+K6*$K$4+L6*$L$4+M6*$M$4+N6*$N$4+O6*$O$4+P6*$P$4+((Q6+R6)/2)*($Q$4+$R$4))/$T$4)*0.95</f>
        <v>87.911538461538456</v>
      </c>
      <c r="U6" s="2">
        <f>2</f>
        <v>2</v>
      </c>
      <c r="V6" s="12">
        <f t="shared" ref="V6:V10" si="1">T6+U6</f>
        <v>89.911538461538456</v>
      </c>
    </row>
    <row r="7" spans="1:22" s="10" customFormat="1" ht="18" customHeight="1" x14ac:dyDescent="0.25">
      <c r="A7" s="3">
        <v>2</v>
      </c>
      <c r="B7" s="42" t="s">
        <v>54</v>
      </c>
      <c r="C7" s="8"/>
      <c r="D7" s="3">
        <v>90</v>
      </c>
      <c r="E7" s="3">
        <v>93</v>
      </c>
      <c r="F7" s="3">
        <v>90</v>
      </c>
      <c r="G7" s="3">
        <v>90</v>
      </c>
      <c r="H7" s="3">
        <v>90</v>
      </c>
      <c r="I7" s="3">
        <v>92</v>
      </c>
      <c r="J7" s="3"/>
      <c r="K7" s="3"/>
      <c r="L7" s="8"/>
      <c r="M7" s="8"/>
      <c r="N7" s="8"/>
      <c r="O7" s="8"/>
      <c r="P7" s="22">
        <v>91</v>
      </c>
      <c r="Q7" s="3">
        <v>90</v>
      </c>
      <c r="R7" s="3">
        <v>90</v>
      </c>
      <c r="S7" s="9"/>
      <c r="T7" s="12">
        <f t="shared" si="0"/>
        <v>86.121153846153845</v>
      </c>
      <c r="U7" s="2"/>
      <c r="V7" s="12">
        <f t="shared" si="1"/>
        <v>86.121153846153845</v>
      </c>
    </row>
    <row r="8" spans="1:22" s="10" customFormat="1" ht="18" customHeight="1" x14ac:dyDescent="0.25">
      <c r="A8" s="3">
        <v>3</v>
      </c>
      <c r="B8" s="24" t="s">
        <v>56</v>
      </c>
      <c r="C8" s="8"/>
      <c r="D8" s="3">
        <v>92</v>
      </c>
      <c r="E8" s="3">
        <v>90</v>
      </c>
      <c r="F8" s="3">
        <v>78</v>
      </c>
      <c r="G8" s="3">
        <v>91</v>
      </c>
      <c r="H8" s="3">
        <v>92</v>
      </c>
      <c r="I8" s="3">
        <v>90</v>
      </c>
      <c r="J8" s="3"/>
      <c r="K8" s="3"/>
      <c r="L8" s="8"/>
      <c r="M8" s="8"/>
      <c r="N8" s="8"/>
      <c r="O8" s="8"/>
      <c r="P8" s="22">
        <v>82</v>
      </c>
      <c r="Q8" s="3">
        <v>79</v>
      </c>
      <c r="R8" s="3">
        <v>90</v>
      </c>
      <c r="S8" s="9"/>
      <c r="T8" s="12">
        <f t="shared" si="0"/>
        <v>83.325961538461542</v>
      </c>
      <c r="U8" s="2"/>
      <c r="V8" s="12">
        <f t="shared" si="1"/>
        <v>83.325961538461542</v>
      </c>
    </row>
    <row r="9" spans="1:22" s="10" customFormat="1" ht="18" customHeight="1" x14ac:dyDescent="0.25">
      <c r="A9" s="3">
        <v>4</v>
      </c>
      <c r="B9" s="24" t="s">
        <v>52</v>
      </c>
      <c r="C9" s="8"/>
      <c r="D9" s="3">
        <v>90</v>
      </c>
      <c r="E9" s="3">
        <v>65</v>
      </c>
      <c r="F9" s="3">
        <v>85</v>
      </c>
      <c r="G9" s="3">
        <v>76</v>
      </c>
      <c r="H9" s="3">
        <v>63</v>
      </c>
      <c r="I9" s="3">
        <v>83</v>
      </c>
      <c r="J9" s="3"/>
      <c r="K9" s="3"/>
      <c r="L9" s="8"/>
      <c r="M9" s="8"/>
      <c r="N9" s="8"/>
      <c r="O9" s="8"/>
      <c r="P9" s="22">
        <v>82</v>
      </c>
      <c r="Q9" s="3">
        <v>80</v>
      </c>
      <c r="R9" s="3">
        <v>90</v>
      </c>
      <c r="S9" s="9"/>
      <c r="T9" s="12">
        <f t="shared" si="0"/>
        <v>74.099999999999994</v>
      </c>
      <c r="U9" s="2"/>
      <c r="V9" s="12">
        <f t="shared" si="1"/>
        <v>74.099999999999994</v>
      </c>
    </row>
    <row r="10" spans="1:22" s="10" customFormat="1" ht="18" customHeight="1" x14ac:dyDescent="0.25">
      <c r="A10" s="3">
        <v>5</v>
      </c>
      <c r="B10" s="24" t="s">
        <v>53</v>
      </c>
      <c r="C10" s="8"/>
      <c r="D10" s="3">
        <v>75</v>
      </c>
      <c r="E10" s="3">
        <v>61</v>
      </c>
      <c r="F10" s="3">
        <v>70</v>
      </c>
      <c r="G10" s="3">
        <v>77</v>
      </c>
      <c r="H10" s="3">
        <v>60</v>
      </c>
      <c r="I10" s="3">
        <v>70</v>
      </c>
      <c r="J10" s="3"/>
      <c r="K10" s="3"/>
      <c r="L10" s="8"/>
      <c r="M10" s="8"/>
      <c r="N10" s="8"/>
      <c r="O10" s="8"/>
      <c r="P10" s="22">
        <v>72</v>
      </c>
      <c r="Q10" s="3">
        <v>71</v>
      </c>
      <c r="R10" s="3">
        <v>64</v>
      </c>
      <c r="S10" s="9"/>
      <c r="T10" s="12">
        <f t="shared" si="0"/>
        <v>64.983653846153842</v>
      </c>
      <c r="U10" s="2"/>
      <c r="V10" s="12">
        <f t="shared" si="1"/>
        <v>64.983653846153842</v>
      </c>
    </row>
    <row r="11" spans="1:22" x14ac:dyDescent="0.25">
      <c r="P11" s="37"/>
    </row>
  </sheetData>
  <sortState xmlns:xlrd2="http://schemas.microsoft.com/office/spreadsheetml/2017/richdata2" ref="A6:V10">
    <sortCondition descending="1" ref="V6:V10"/>
  </sortState>
  <mergeCells count="2">
    <mergeCell ref="A1:Q1"/>
    <mergeCell ref="A2:N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F6D41-0DA1-4007-809F-7F93C745EE72}">
  <dimension ref="A1:V12"/>
  <sheetViews>
    <sheetView topLeftCell="A5" workbookViewId="0">
      <selection activeCell="B6" sqref="B6:B11"/>
    </sheetView>
  </sheetViews>
  <sheetFormatPr defaultRowHeight="15" x14ac:dyDescent="0.25"/>
  <cols>
    <col min="1" max="1" width="5.85546875" style="30" customWidth="1"/>
    <col min="2" max="2" width="33.42578125" style="30" customWidth="1"/>
    <col min="3" max="3" width="8" style="30" customWidth="1"/>
    <col min="4" max="4" width="6" style="30" customWidth="1"/>
    <col min="5" max="6" width="5.5703125" style="30" customWidth="1"/>
    <col min="7" max="7" width="5.5703125" style="13" customWidth="1"/>
    <col min="8" max="15" width="5.5703125" style="30" customWidth="1"/>
    <col min="16" max="16" width="5.5703125" style="21" customWidth="1"/>
    <col min="17" max="19" width="5.5703125" style="30" customWidth="1"/>
    <col min="20" max="20" width="7.140625" style="11" customWidth="1"/>
    <col min="21" max="21" width="5.5703125" style="11" customWidth="1"/>
    <col min="22" max="22" width="14" style="11" bestFit="1" customWidth="1"/>
  </cols>
  <sheetData>
    <row r="1" spans="1:22" ht="15.75" x14ac:dyDescent="0.25">
      <c r="A1" s="38" t="s">
        <v>84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22" ht="15.75" x14ac:dyDescent="0.25">
      <c r="A2" s="39" t="s">
        <v>75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11" t="s">
        <v>0</v>
      </c>
    </row>
    <row r="4" spans="1:22" s="17" customFormat="1" ht="25.5" x14ac:dyDescent="0.2">
      <c r="A4" s="14"/>
      <c r="B4" s="14"/>
      <c r="C4" s="26" t="s">
        <v>1</v>
      </c>
      <c r="D4" s="18">
        <v>2</v>
      </c>
      <c r="E4" s="18">
        <v>3</v>
      </c>
      <c r="F4" s="18">
        <v>4</v>
      </c>
      <c r="G4" s="19">
        <v>4</v>
      </c>
      <c r="H4" s="18">
        <v>4</v>
      </c>
      <c r="I4" s="18">
        <v>4</v>
      </c>
      <c r="J4" s="18"/>
      <c r="K4" s="18"/>
      <c r="L4" s="18"/>
      <c r="M4" s="18"/>
      <c r="N4" s="18"/>
      <c r="O4" s="18"/>
      <c r="P4" s="18">
        <v>6</v>
      </c>
      <c r="Q4" s="18">
        <v>4</v>
      </c>
      <c r="R4" s="18">
        <v>1</v>
      </c>
      <c r="S4" s="14"/>
      <c r="T4" s="16">
        <f>SUM(D4:S4)</f>
        <v>32</v>
      </c>
      <c r="U4" s="14"/>
      <c r="V4" s="14"/>
    </row>
    <row r="5" spans="1:22" s="17" customFormat="1" ht="77.25" customHeight="1" x14ac:dyDescent="0.2">
      <c r="A5" s="18" t="s">
        <v>2</v>
      </c>
      <c r="B5" s="18" t="s">
        <v>3</v>
      </c>
      <c r="C5" s="35" t="s">
        <v>4</v>
      </c>
      <c r="D5" s="4" t="s">
        <v>5</v>
      </c>
      <c r="E5" s="4" t="s">
        <v>57</v>
      </c>
      <c r="F5" s="4" t="s">
        <v>58</v>
      </c>
      <c r="G5" s="4" t="s">
        <v>59</v>
      </c>
      <c r="H5" s="4" t="s">
        <v>60</v>
      </c>
      <c r="I5" s="4" t="s">
        <v>62</v>
      </c>
      <c r="J5" s="4"/>
      <c r="K5" s="4"/>
      <c r="L5" s="36"/>
      <c r="M5" s="36"/>
      <c r="N5" s="36"/>
      <c r="O5" s="36"/>
      <c r="P5" s="36" t="s">
        <v>64</v>
      </c>
      <c r="Q5" s="4" t="s">
        <v>61</v>
      </c>
      <c r="R5" s="4" t="s">
        <v>63</v>
      </c>
      <c r="S5" s="27"/>
      <c r="T5" s="18"/>
      <c r="U5" s="28" t="s">
        <v>8</v>
      </c>
      <c r="V5" s="28" t="s">
        <v>9</v>
      </c>
    </row>
    <row r="6" spans="1:22" s="10" customFormat="1" ht="18" customHeight="1" x14ac:dyDescent="0.25">
      <c r="A6" s="3">
        <v>1</v>
      </c>
      <c r="B6" s="42" t="s">
        <v>73</v>
      </c>
      <c r="C6" s="5"/>
      <c r="D6" s="3">
        <v>98</v>
      </c>
      <c r="E6" s="3">
        <v>93</v>
      </c>
      <c r="F6" s="3">
        <v>90</v>
      </c>
      <c r="G6" s="3">
        <v>90</v>
      </c>
      <c r="H6" s="3">
        <v>90</v>
      </c>
      <c r="I6" s="3">
        <v>90</v>
      </c>
      <c r="J6" s="5"/>
      <c r="K6" s="5"/>
      <c r="L6" s="5"/>
      <c r="M6" s="5"/>
      <c r="N6" s="5"/>
      <c r="O6" s="5"/>
      <c r="P6" s="22">
        <v>93</v>
      </c>
      <c r="Q6" s="3">
        <v>90</v>
      </c>
      <c r="R6" s="3">
        <v>90</v>
      </c>
      <c r="S6" s="5"/>
      <c r="T6" s="12">
        <f t="shared" ref="T6:T12" si="0">((D6*$D$4+E6*$E$4+F6*$F$4+G6*$G$4+H6*$H$4+I6*$I$4+J6*$J$4+K6*$K$4+L6*$L$4+M6*$M$4+N6*$N$4+O6*$O$4+P6*$P$4+((Q6+R6)/2)*($Q$4+$R$4))/$T$4)*0.95</f>
        <v>86.776562499999997</v>
      </c>
      <c r="U6" s="2">
        <f>2+2+1</f>
        <v>5</v>
      </c>
      <c r="V6" s="12">
        <f t="shared" ref="V6:V12" si="1">T6+U6</f>
        <v>91.776562499999997</v>
      </c>
    </row>
    <row r="7" spans="1:22" s="10" customFormat="1" ht="18" customHeight="1" x14ac:dyDescent="0.25">
      <c r="A7" s="3">
        <v>2</v>
      </c>
      <c r="B7" s="42" t="s">
        <v>69</v>
      </c>
      <c r="C7" s="8"/>
      <c r="D7" s="3">
        <v>85</v>
      </c>
      <c r="E7" s="3">
        <v>64</v>
      </c>
      <c r="F7" s="3">
        <v>81</v>
      </c>
      <c r="G7" s="3">
        <v>80</v>
      </c>
      <c r="H7" s="3">
        <v>65</v>
      </c>
      <c r="I7" s="3">
        <v>81</v>
      </c>
      <c r="J7" s="3"/>
      <c r="K7" s="3"/>
      <c r="L7" s="8"/>
      <c r="M7" s="8"/>
      <c r="N7" s="8"/>
      <c r="O7" s="8"/>
      <c r="P7" s="22">
        <v>82</v>
      </c>
      <c r="Q7" s="3">
        <v>81</v>
      </c>
      <c r="R7" s="3">
        <v>90</v>
      </c>
      <c r="S7" s="9"/>
      <c r="T7" s="12">
        <f t="shared" si="0"/>
        <v>74.500781250000003</v>
      </c>
      <c r="U7" s="2">
        <f>2</f>
        <v>2</v>
      </c>
      <c r="V7" s="12">
        <f t="shared" si="1"/>
        <v>76.500781250000003</v>
      </c>
    </row>
    <row r="8" spans="1:22" s="10" customFormat="1" ht="18" customHeight="1" x14ac:dyDescent="0.25">
      <c r="A8" s="3">
        <v>3</v>
      </c>
      <c r="B8" s="42" t="s">
        <v>74</v>
      </c>
      <c r="C8" s="5"/>
      <c r="D8" s="3">
        <v>78</v>
      </c>
      <c r="E8" s="3">
        <v>75</v>
      </c>
      <c r="F8" s="3">
        <v>80</v>
      </c>
      <c r="G8" s="3">
        <v>78</v>
      </c>
      <c r="H8" s="3">
        <v>95</v>
      </c>
      <c r="I8" s="3">
        <v>85</v>
      </c>
      <c r="J8" s="5"/>
      <c r="K8" s="5"/>
      <c r="L8" s="5"/>
      <c r="M8" s="5"/>
      <c r="N8" s="5"/>
      <c r="O8" s="5"/>
      <c r="P8" s="22">
        <v>78</v>
      </c>
      <c r="Q8" s="3">
        <v>65</v>
      </c>
      <c r="R8" s="3">
        <v>72</v>
      </c>
      <c r="S8" s="5"/>
      <c r="T8" s="12">
        <f t="shared" si="0"/>
        <v>75.510156249999994</v>
      </c>
      <c r="U8" s="2"/>
      <c r="V8" s="12">
        <f t="shared" si="1"/>
        <v>75.510156249999994</v>
      </c>
    </row>
    <row r="9" spans="1:22" s="10" customFormat="1" ht="26.25" customHeight="1" x14ac:dyDescent="0.25">
      <c r="A9" s="3">
        <v>4</v>
      </c>
      <c r="B9" s="42" t="s">
        <v>71</v>
      </c>
      <c r="C9" s="8"/>
      <c r="D9" s="3">
        <v>65</v>
      </c>
      <c r="E9" s="3">
        <v>61</v>
      </c>
      <c r="F9" s="3">
        <v>92</v>
      </c>
      <c r="G9" s="3">
        <v>79</v>
      </c>
      <c r="H9" s="3">
        <v>64</v>
      </c>
      <c r="I9" s="3">
        <v>90</v>
      </c>
      <c r="J9" s="24"/>
      <c r="K9" s="3"/>
      <c r="L9" s="8"/>
      <c r="M9" s="8"/>
      <c r="N9" s="8"/>
      <c r="O9" s="8"/>
      <c r="P9" s="22">
        <v>77</v>
      </c>
      <c r="Q9" s="3">
        <v>93</v>
      </c>
      <c r="R9" s="3">
        <v>82</v>
      </c>
      <c r="S9" s="9"/>
      <c r="T9" s="12">
        <f t="shared" si="0"/>
        <v>74.58984375</v>
      </c>
      <c r="U9" s="2"/>
      <c r="V9" s="12">
        <f t="shared" si="1"/>
        <v>74.58984375</v>
      </c>
    </row>
    <row r="10" spans="1:22" s="10" customFormat="1" ht="18" customHeight="1" x14ac:dyDescent="0.25">
      <c r="A10" s="3">
        <v>5</v>
      </c>
      <c r="B10" s="42" t="s">
        <v>68</v>
      </c>
      <c r="C10" s="8"/>
      <c r="D10" s="3">
        <v>82</v>
      </c>
      <c r="E10" s="3">
        <v>90</v>
      </c>
      <c r="F10" s="3">
        <v>67</v>
      </c>
      <c r="G10" s="3">
        <v>72</v>
      </c>
      <c r="H10" s="3">
        <v>90</v>
      </c>
      <c r="I10" s="3">
        <v>77</v>
      </c>
      <c r="J10" s="3"/>
      <c r="K10" s="3"/>
      <c r="L10" s="8"/>
      <c r="M10" s="8"/>
      <c r="N10" s="8"/>
      <c r="O10" s="8"/>
      <c r="P10" s="22">
        <v>72</v>
      </c>
      <c r="Q10" s="3">
        <v>65</v>
      </c>
      <c r="R10" s="3">
        <v>64</v>
      </c>
      <c r="S10" s="9"/>
      <c r="T10" s="12">
        <f t="shared" si="0"/>
        <v>71.62109375</v>
      </c>
      <c r="U10" s="2"/>
      <c r="V10" s="12">
        <f t="shared" si="1"/>
        <v>71.62109375</v>
      </c>
    </row>
    <row r="11" spans="1:22" s="10" customFormat="1" ht="18" customHeight="1" x14ac:dyDescent="0.25">
      <c r="A11" s="3">
        <v>6</v>
      </c>
      <c r="B11" s="42" t="s">
        <v>72</v>
      </c>
      <c r="C11" s="5"/>
      <c r="D11" s="3">
        <v>77</v>
      </c>
      <c r="E11" s="3">
        <v>65</v>
      </c>
      <c r="F11" s="3">
        <v>66</v>
      </c>
      <c r="G11" s="3">
        <v>72</v>
      </c>
      <c r="H11" s="3">
        <v>93</v>
      </c>
      <c r="I11" s="3">
        <v>70</v>
      </c>
      <c r="J11" s="5"/>
      <c r="K11" s="5"/>
      <c r="L11" s="5"/>
      <c r="M11" s="5"/>
      <c r="N11" s="5"/>
      <c r="O11" s="5"/>
      <c r="P11" s="22">
        <v>79</v>
      </c>
      <c r="Q11" s="3">
        <v>61</v>
      </c>
      <c r="R11" s="3">
        <v>70</v>
      </c>
      <c r="S11" s="5"/>
      <c r="T11" s="12">
        <f t="shared" si="0"/>
        <v>69.899218750000003</v>
      </c>
      <c r="U11" s="2"/>
      <c r="V11" s="12">
        <f t="shared" si="1"/>
        <v>69.899218750000003</v>
      </c>
    </row>
    <row r="12" spans="1:22" s="10" customFormat="1" ht="18" customHeight="1" x14ac:dyDescent="0.25">
      <c r="A12" s="3">
        <v>7</v>
      </c>
      <c r="B12" s="24" t="s">
        <v>70</v>
      </c>
      <c r="C12" s="8"/>
      <c r="D12" s="3">
        <v>60</v>
      </c>
      <c r="E12" s="3">
        <v>70</v>
      </c>
      <c r="F12" s="3">
        <v>70</v>
      </c>
      <c r="G12" s="3">
        <v>72</v>
      </c>
      <c r="H12" s="3">
        <v>70</v>
      </c>
      <c r="I12" s="3">
        <v>68</v>
      </c>
      <c r="J12" s="3"/>
      <c r="K12" s="3"/>
      <c r="L12" s="8"/>
      <c r="M12" s="8"/>
      <c r="N12" s="8"/>
      <c r="O12" s="8"/>
      <c r="P12" s="22">
        <v>83</v>
      </c>
      <c r="Q12" s="3">
        <v>84</v>
      </c>
      <c r="R12" s="3">
        <v>75</v>
      </c>
      <c r="S12" s="9"/>
      <c r="T12" s="12">
        <f t="shared" si="0"/>
        <v>69.632031249999997</v>
      </c>
      <c r="U12" s="2"/>
      <c r="V12" s="12">
        <f t="shared" si="1"/>
        <v>69.632031249999997</v>
      </c>
    </row>
  </sheetData>
  <sortState xmlns:xlrd2="http://schemas.microsoft.com/office/spreadsheetml/2017/richdata2" ref="A6:V12">
    <sortCondition descending="1" ref="V6:V12"/>
  </sortState>
  <mergeCells count="2">
    <mergeCell ref="A1:Q1"/>
    <mergeCell ref="A2:N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99CC4-33FB-45FC-9437-86C6990FDC4F}">
  <dimension ref="A1:V18"/>
  <sheetViews>
    <sheetView tabSelected="1" topLeftCell="A10" workbookViewId="0">
      <selection activeCell="B6" sqref="B6:B17"/>
    </sheetView>
  </sheetViews>
  <sheetFormatPr defaultRowHeight="15" x14ac:dyDescent="0.25"/>
  <cols>
    <col min="1" max="1" width="5.85546875" style="30" customWidth="1"/>
    <col min="2" max="2" width="33.42578125" style="30" customWidth="1"/>
    <col min="3" max="3" width="8" style="30" customWidth="1"/>
    <col min="4" max="4" width="6" style="30" customWidth="1"/>
    <col min="5" max="6" width="5.5703125" style="30" customWidth="1"/>
    <col min="7" max="7" width="5.5703125" style="13" customWidth="1"/>
    <col min="8" max="15" width="5.5703125" style="30" customWidth="1"/>
    <col min="16" max="16" width="5.5703125" style="21" customWidth="1"/>
    <col min="17" max="19" width="5.5703125" style="30" customWidth="1"/>
    <col min="20" max="20" width="7.140625" style="11" customWidth="1"/>
    <col min="21" max="21" width="5.5703125" style="11" customWidth="1"/>
    <col min="22" max="22" width="14" style="11" bestFit="1" customWidth="1"/>
  </cols>
  <sheetData>
    <row r="1" spans="1:22" ht="15.75" x14ac:dyDescent="0.25">
      <c r="A1" s="38" t="s">
        <v>85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22" ht="15.75" x14ac:dyDescent="0.25">
      <c r="A2" s="39" t="s">
        <v>13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2" x14ac:dyDescent="0.25">
      <c r="T3" s="11" t="s">
        <v>0</v>
      </c>
    </row>
    <row r="4" spans="1:22" s="17" customFormat="1" ht="25.5" x14ac:dyDescent="0.2">
      <c r="A4" s="14"/>
      <c r="B4" s="14"/>
      <c r="C4" s="26" t="s">
        <v>1</v>
      </c>
      <c r="D4" s="18">
        <v>3</v>
      </c>
      <c r="E4" s="18">
        <v>3</v>
      </c>
      <c r="F4" s="18">
        <v>3</v>
      </c>
      <c r="G4" s="19">
        <v>4</v>
      </c>
      <c r="H4" s="18">
        <v>4</v>
      </c>
      <c r="I4" s="18">
        <v>4</v>
      </c>
      <c r="J4" s="18"/>
      <c r="K4" s="18"/>
      <c r="L4" s="18"/>
      <c r="M4" s="18"/>
      <c r="N4" s="18"/>
      <c r="O4" s="18"/>
      <c r="P4" s="18">
        <v>6</v>
      </c>
      <c r="Q4" s="18">
        <v>4</v>
      </c>
      <c r="R4" s="18">
        <v>1</v>
      </c>
      <c r="S4" s="14"/>
      <c r="T4" s="16">
        <f>SUM(D4:S4)</f>
        <v>32</v>
      </c>
      <c r="U4" s="14"/>
      <c r="V4" s="14"/>
    </row>
    <row r="5" spans="1:22" s="17" customFormat="1" ht="77.25" customHeight="1" x14ac:dyDescent="0.2">
      <c r="A5" s="18" t="s">
        <v>2</v>
      </c>
      <c r="B5" s="18" t="s">
        <v>3</v>
      </c>
      <c r="C5" s="35" t="s">
        <v>4</v>
      </c>
      <c r="D5" s="4" t="s">
        <v>76</v>
      </c>
      <c r="E5" s="4" t="s">
        <v>77</v>
      </c>
      <c r="F5" s="4" t="s">
        <v>78</v>
      </c>
      <c r="G5" s="4" t="s">
        <v>79</v>
      </c>
      <c r="H5" s="4" t="s">
        <v>57</v>
      </c>
      <c r="I5" s="4" t="s">
        <v>80</v>
      </c>
      <c r="J5" s="4"/>
      <c r="K5" s="4"/>
      <c r="L5" s="36"/>
      <c r="M5" s="36"/>
      <c r="N5" s="36"/>
      <c r="O5" s="36"/>
      <c r="P5" s="36" t="s">
        <v>83</v>
      </c>
      <c r="Q5" s="4" t="s">
        <v>81</v>
      </c>
      <c r="R5" s="4" t="s">
        <v>82</v>
      </c>
      <c r="S5" s="27"/>
      <c r="T5" s="18"/>
      <c r="U5" s="28" t="s">
        <v>8</v>
      </c>
      <c r="V5" s="28" t="s">
        <v>9</v>
      </c>
    </row>
    <row r="6" spans="1:22" s="10" customFormat="1" ht="18" customHeight="1" x14ac:dyDescent="0.25">
      <c r="A6" s="29">
        <v>1</v>
      </c>
      <c r="B6" s="42" t="s">
        <v>86</v>
      </c>
      <c r="C6" s="8"/>
      <c r="D6" s="3">
        <v>100</v>
      </c>
      <c r="E6" s="3">
        <v>100</v>
      </c>
      <c r="F6" s="3">
        <v>91</v>
      </c>
      <c r="G6" s="3">
        <v>94</v>
      </c>
      <c r="H6" s="3">
        <v>95</v>
      </c>
      <c r="I6" s="3">
        <v>95</v>
      </c>
      <c r="J6" s="3"/>
      <c r="K6" s="3"/>
      <c r="L6" s="8"/>
      <c r="M6" s="8"/>
      <c r="N6" s="8"/>
      <c r="O6" s="8"/>
      <c r="P6" s="22">
        <v>95</v>
      </c>
      <c r="Q6" s="3">
        <v>90</v>
      </c>
      <c r="R6" s="3">
        <v>91</v>
      </c>
      <c r="S6" s="9"/>
      <c r="T6" s="12">
        <f t="shared" ref="T6:T18" si="0">((D6*$D$4+E6*$E$4+F6*$F$4+G6*$G$4+H6*$H$4+I6*$I$4+J6*$J$4+K6*$K$4+L6*$L$4+M6*$M$4+N6*$N$4+O6*$O$4+P6*$P$4+((Q6+R6)/2)*($Q$4+$R$4))/$T$4)*0.95</f>
        <v>89.997656249999991</v>
      </c>
      <c r="U6" s="2"/>
      <c r="V6" s="12">
        <f t="shared" ref="V6:V18" si="1">T6+U6</f>
        <v>89.997656249999991</v>
      </c>
    </row>
    <row r="7" spans="1:22" s="10" customFormat="1" ht="18" customHeight="1" x14ac:dyDescent="0.25">
      <c r="A7" s="29">
        <v>2</v>
      </c>
      <c r="B7" s="42" t="s">
        <v>96</v>
      </c>
      <c r="C7" s="5"/>
      <c r="D7" s="3">
        <v>92</v>
      </c>
      <c r="E7" s="3">
        <v>92</v>
      </c>
      <c r="F7" s="3">
        <v>92</v>
      </c>
      <c r="G7" s="3">
        <v>92</v>
      </c>
      <c r="H7" s="3">
        <v>93</v>
      </c>
      <c r="I7" s="3">
        <v>91</v>
      </c>
      <c r="J7" s="5"/>
      <c r="K7" s="5"/>
      <c r="L7" s="5"/>
      <c r="M7" s="5"/>
      <c r="N7" s="5"/>
      <c r="O7" s="5"/>
      <c r="P7" s="22">
        <v>90</v>
      </c>
      <c r="Q7" s="3">
        <v>92</v>
      </c>
      <c r="R7" s="3">
        <v>92</v>
      </c>
      <c r="S7" s="5"/>
      <c r="T7" s="12">
        <f t="shared" si="0"/>
        <v>87.043750000000003</v>
      </c>
      <c r="U7" s="2"/>
      <c r="V7" s="12">
        <f t="shared" si="1"/>
        <v>87.043750000000003</v>
      </c>
    </row>
    <row r="8" spans="1:22" s="10" customFormat="1" ht="18" customHeight="1" x14ac:dyDescent="0.25">
      <c r="A8" s="29">
        <v>3</v>
      </c>
      <c r="B8" s="42" t="s">
        <v>97</v>
      </c>
      <c r="C8" s="5"/>
      <c r="D8" s="3">
        <v>100</v>
      </c>
      <c r="E8" s="3">
        <v>93</v>
      </c>
      <c r="F8" s="3">
        <v>91</v>
      </c>
      <c r="G8" s="3">
        <v>91</v>
      </c>
      <c r="H8" s="3">
        <v>90</v>
      </c>
      <c r="I8" s="3">
        <v>91</v>
      </c>
      <c r="J8" s="5"/>
      <c r="K8" s="5"/>
      <c r="L8" s="5"/>
      <c r="M8" s="5"/>
      <c r="N8" s="5"/>
      <c r="O8" s="5"/>
      <c r="P8" s="22">
        <v>90</v>
      </c>
      <c r="Q8" s="3">
        <v>90</v>
      </c>
      <c r="R8" s="3">
        <v>90</v>
      </c>
      <c r="S8" s="5"/>
      <c r="T8" s="12">
        <f t="shared" si="0"/>
        <v>86.984375</v>
      </c>
      <c r="U8" s="2"/>
      <c r="V8" s="12">
        <f t="shared" si="1"/>
        <v>86.984375</v>
      </c>
    </row>
    <row r="9" spans="1:22" s="10" customFormat="1" ht="18" customHeight="1" x14ac:dyDescent="0.25">
      <c r="A9" s="29">
        <v>4</v>
      </c>
      <c r="B9" s="42" t="s">
        <v>93</v>
      </c>
      <c r="C9" s="8"/>
      <c r="D9" s="3">
        <v>90</v>
      </c>
      <c r="E9" s="3">
        <v>84</v>
      </c>
      <c r="F9" s="3">
        <v>92</v>
      </c>
      <c r="G9" s="3">
        <v>90</v>
      </c>
      <c r="H9" s="3">
        <v>90</v>
      </c>
      <c r="I9" s="3">
        <v>86</v>
      </c>
      <c r="J9" s="3"/>
      <c r="K9" s="3"/>
      <c r="L9" s="8"/>
      <c r="M9" s="8"/>
      <c r="N9" s="8"/>
      <c r="O9" s="8"/>
      <c r="P9" s="22">
        <v>90</v>
      </c>
      <c r="Q9" s="3">
        <v>90</v>
      </c>
      <c r="R9" s="3">
        <v>91</v>
      </c>
      <c r="S9" s="9"/>
      <c r="T9" s="12">
        <f t="shared" si="0"/>
        <v>84.742968750000003</v>
      </c>
      <c r="U9" s="2"/>
      <c r="V9" s="12">
        <f t="shared" si="1"/>
        <v>84.742968750000003</v>
      </c>
    </row>
    <row r="10" spans="1:22" s="10" customFormat="1" ht="18" customHeight="1" x14ac:dyDescent="0.25">
      <c r="A10" s="29">
        <v>5</v>
      </c>
      <c r="B10" s="42" t="s">
        <v>91</v>
      </c>
      <c r="C10" s="8"/>
      <c r="D10" s="3">
        <v>91</v>
      </c>
      <c r="E10" s="3">
        <v>95</v>
      </c>
      <c r="F10" s="3">
        <v>91</v>
      </c>
      <c r="G10" s="3">
        <v>92</v>
      </c>
      <c r="H10" s="3">
        <v>75</v>
      </c>
      <c r="I10" s="3">
        <v>82</v>
      </c>
      <c r="J10" s="3"/>
      <c r="K10" s="3"/>
      <c r="L10" s="8"/>
      <c r="M10" s="8"/>
      <c r="N10" s="8"/>
      <c r="O10" s="8"/>
      <c r="P10" s="22">
        <v>90</v>
      </c>
      <c r="Q10" s="3">
        <v>80</v>
      </c>
      <c r="R10" s="3">
        <v>91</v>
      </c>
      <c r="S10" s="8"/>
      <c r="T10" s="12">
        <f t="shared" si="0"/>
        <v>82.961718750000003</v>
      </c>
      <c r="U10" s="2"/>
      <c r="V10" s="12">
        <f t="shared" si="1"/>
        <v>82.961718750000003</v>
      </c>
    </row>
    <row r="11" spans="1:22" s="10" customFormat="1" ht="18" customHeight="1" x14ac:dyDescent="0.25">
      <c r="A11" s="3">
        <v>6</v>
      </c>
      <c r="B11" s="42" t="s">
        <v>88</v>
      </c>
      <c r="C11" s="8"/>
      <c r="D11" s="3">
        <v>90</v>
      </c>
      <c r="E11" s="3">
        <v>100</v>
      </c>
      <c r="F11" s="3">
        <v>81</v>
      </c>
      <c r="G11" s="3">
        <v>74</v>
      </c>
      <c r="H11" s="3">
        <v>90</v>
      </c>
      <c r="I11" s="3">
        <v>65</v>
      </c>
      <c r="J11" s="3"/>
      <c r="K11" s="3"/>
      <c r="L11" s="8"/>
      <c r="M11" s="8"/>
      <c r="N11" s="8"/>
      <c r="O11" s="8"/>
      <c r="P11" s="22">
        <v>75</v>
      </c>
      <c r="Q11" s="3">
        <v>90</v>
      </c>
      <c r="R11" s="3">
        <v>90</v>
      </c>
      <c r="S11" s="9"/>
      <c r="T11" s="12">
        <f t="shared" si="0"/>
        <v>78.048437499999991</v>
      </c>
      <c r="U11" s="2"/>
      <c r="V11" s="12">
        <f t="shared" si="1"/>
        <v>78.048437499999991</v>
      </c>
    </row>
    <row r="12" spans="1:22" s="10" customFormat="1" ht="18" customHeight="1" x14ac:dyDescent="0.25">
      <c r="A12" s="29">
        <v>7</v>
      </c>
      <c r="B12" s="42" t="s">
        <v>89</v>
      </c>
      <c r="C12" s="8"/>
      <c r="D12" s="3">
        <v>81</v>
      </c>
      <c r="E12" s="3">
        <v>90</v>
      </c>
      <c r="F12" s="3">
        <v>80</v>
      </c>
      <c r="G12" s="3">
        <v>75</v>
      </c>
      <c r="H12" s="3">
        <v>82</v>
      </c>
      <c r="I12" s="3">
        <v>80</v>
      </c>
      <c r="J12" s="3"/>
      <c r="K12" s="3"/>
      <c r="L12" s="8"/>
      <c r="M12" s="8"/>
      <c r="N12" s="8"/>
      <c r="O12" s="8"/>
      <c r="P12" s="22">
        <v>75</v>
      </c>
      <c r="Q12" s="3">
        <v>80</v>
      </c>
      <c r="R12" s="3">
        <v>80</v>
      </c>
      <c r="S12" s="9"/>
      <c r="T12" s="12">
        <f t="shared" si="0"/>
        <v>75.732812499999994</v>
      </c>
      <c r="U12" s="2"/>
      <c r="V12" s="12">
        <f t="shared" si="1"/>
        <v>75.732812499999994</v>
      </c>
    </row>
    <row r="13" spans="1:22" s="10" customFormat="1" ht="18" customHeight="1" x14ac:dyDescent="0.25">
      <c r="A13" s="29">
        <v>8</v>
      </c>
      <c r="B13" s="42" t="s">
        <v>90</v>
      </c>
      <c r="C13" s="8"/>
      <c r="D13" s="3">
        <v>82</v>
      </c>
      <c r="E13" s="3">
        <v>90</v>
      </c>
      <c r="F13" s="3">
        <v>77</v>
      </c>
      <c r="G13" s="3">
        <v>76</v>
      </c>
      <c r="H13" s="3">
        <v>75</v>
      </c>
      <c r="I13" s="3">
        <v>78</v>
      </c>
      <c r="J13" s="24"/>
      <c r="K13" s="3"/>
      <c r="L13" s="8"/>
      <c r="M13" s="8"/>
      <c r="N13" s="8"/>
      <c r="O13" s="8"/>
      <c r="P13" s="22">
        <v>80</v>
      </c>
      <c r="Q13" s="3">
        <v>76</v>
      </c>
      <c r="R13" s="3">
        <v>76</v>
      </c>
      <c r="S13" s="9"/>
      <c r="T13" s="12">
        <f t="shared" si="0"/>
        <v>74.901562499999997</v>
      </c>
      <c r="U13" s="2"/>
      <c r="V13" s="12">
        <f t="shared" si="1"/>
        <v>74.901562499999997</v>
      </c>
    </row>
    <row r="14" spans="1:22" s="10" customFormat="1" ht="18" customHeight="1" x14ac:dyDescent="0.25">
      <c r="A14" s="29">
        <v>9</v>
      </c>
      <c r="B14" s="42" t="s">
        <v>87</v>
      </c>
      <c r="C14" s="8"/>
      <c r="D14" s="3">
        <v>90</v>
      </c>
      <c r="E14" s="3">
        <v>75</v>
      </c>
      <c r="F14" s="3">
        <v>84</v>
      </c>
      <c r="G14" s="3">
        <v>64</v>
      </c>
      <c r="H14" s="3">
        <v>75</v>
      </c>
      <c r="I14" s="3">
        <v>77</v>
      </c>
      <c r="J14" s="3"/>
      <c r="K14" s="3"/>
      <c r="L14" s="8"/>
      <c r="M14" s="8"/>
      <c r="N14" s="8"/>
      <c r="O14" s="8"/>
      <c r="P14" s="22">
        <v>75</v>
      </c>
      <c r="Q14" s="3">
        <v>76</v>
      </c>
      <c r="R14" s="3">
        <v>78</v>
      </c>
      <c r="S14" s="9"/>
      <c r="T14" s="12">
        <f t="shared" si="0"/>
        <v>72.615624999999994</v>
      </c>
      <c r="U14" s="2"/>
      <c r="V14" s="12">
        <f t="shared" si="1"/>
        <v>72.615624999999994</v>
      </c>
    </row>
    <row r="15" spans="1:22" s="10" customFormat="1" ht="18" customHeight="1" x14ac:dyDescent="0.25">
      <c r="A15" s="29">
        <v>10</v>
      </c>
      <c r="B15" s="42" t="s">
        <v>95</v>
      </c>
      <c r="C15" s="5"/>
      <c r="D15" s="3">
        <v>75</v>
      </c>
      <c r="E15" s="3">
        <v>84</v>
      </c>
      <c r="F15" s="3">
        <v>78</v>
      </c>
      <c r="G15" s="3">
        <v>70</v>
      </c>
      <c r="H15" s="3">
        <v>71</v>
      </c>
      <c r="I15" s="3">
        <v>70</v>
      </c>
      <c r="J15" s="5"/>
      <c r="K15" s="5"/>
      <c r="L15" s="5"/>
      <c r="M15" s="5"/>
      <c r="N15" s="5"/>
      <c r="O15" s="5"/>
      <c r="P15" s="22">
        <v>75</v>
      </c>
      <c r="Q15" s="3">
        <v>70</v>
      </c>
      <c r="R15" s="3">
        <v>90</v>
      </c>
      <c r="S15" s="5"/>
      <c r="T15" s="12">
        <f t="shared" si="0"/>
        <v>71.3984375</v>
      </c>
      <c r="U15" s="2"/>
      <c r="V15" s="12">
        <f t="shared" si="1"/>
        <v>71.3984375</v>
      </c>
    </row>
    <row r="16" spans="1:22" s="10" customFormat="1" ht="18" customHeight="1" x14ac:dyDescent="0.25">
      <c r="A16" s="29">
        <v>11</v>
      </c>
      <c r="B16" s="42" t="s">
        <v>92</v>
      </c>
      <c r="C16" s="8"/>
      <c r="D16" s="3">
        <v>69</v>
      </c>
      <c r="E16" s="3">
        <v>60</v>
      </c>
      <c r="F16" s="3">
        <v>84</v>
      </c>
      <c r="G16" s="3">
        <v>67</v>
      </c>
      <c r="H16" s="3">
        <v>78</v>
      </c>
      <c r="I16" s="3">
        <v>78</v>
      </c>
      <c r="J16" s="3"/>
      <c r="K16" s="3"/>
      <c r="L16" s="8"/>
      <c r="M16" s="8"/>
      <c r="N16" s="8"/>
      <c r="O16" s="8"/>
      <c r="P16" s="22">
        <v>75</v>
      </c>
      <c r="Q16" s="3">
        <v>77</v>
      </c>
      <c r="R16" s="3">
        <v>76</v>
      </c>
      <c r="S16" s="9"/>
      <c r="T16" s="12">
        <f t="shared" si="0"/>
        <v>70.166406249999994</v>
      </c>
      <c r="U16" s="2"/>
      <c r="V16" s="12">
        <f t="shared" si="1"/>
        <v>70.166406249999994</v>
      </c>
    </row>
    <row r="17" spans="1:22" s="10" customFormat="1" ht="18" customHeight="1" x14ac:dyDescent="0.25">
      <c r="A17" s="3">
        <v>12</v>
      </c>
      <c r="B17" s="42" t="s">
        <v>98</v>
      </c>
      <c r="C17" s="5"/>
      <c r="D17" s="3">
        <v>63</v>
      </c>
      <c r="E17" s="3">
        <v>64</v>
      </c>
      <c r="F17" s="3">
        <v>78</v>
      </c>
      <c r="G17" s="3">
        <v>79</v>
      </c>
      <c r="H17" s="3">
        <v>75</v>
      </c>
      <c r="I17" s="3">
        <v>67</v>
      </c>
      <c r="J17" s="5"/>
      <c r="K17" s="5"/>
      <c r="L17" s="5"/>
      <c r="M17" s="5"/>
      <c r="N17" s="5"/>
      <c r="O17" s="5"/>
      <c r="P17" s="22">
        <v>75</v>
      </c>
      <c r="Q17" s="3">
        <v>75</v>
      </c>
      <c r="R17" s="3">
        <v>75</v>
      </c>
      <c r="S17" s="5"/>
      <c r="T17" s="12">
        <f t="shared" si="0"/>
        <v>68.993749999999991</v>
      </c>
      <c r="U17" s="2"/>
      <c r="V17" s="12">
        <f t="shared" si="1"/>
        <v>68.993749999999991</v>
      </c>
    </row>
    <row r="18" spans="1:22" s="10" customFormat="1" ht="18" customHeight="1" x14ac:dyDescent="0.25">
      <c r="A18" s="3">
        <v>13</v>
      </c>
      <c r="B18" s="24" t="s">
        <v>94</v>
      </c>
      <c r="C18" s="5"/>
      <c r="D18" s="3">
        <v>75</v>
      </c>
      <c r="E18" s="3">
        <v>64</v>
      </c>
      <c r="F18" s="3">
        <v>77</v>
      </c>
      <c r="G18" s="3">
        <v>62</v>
      </c>
      <c r="H18" s="3">
        <v>65</v>
      </c>
      <c r="I18" s="3">
        <v>75</v>
      </c>
      <c r="J18" s="5"/>
      <c r="K18" s="5"/>
      <c r="L18" s="5"/>
      <c r="M18" s="5"/>
      <c r="N18" s="5"/>
      <c r="O18" s="5"/>
      <c r="P18" s="22">
        <v>60</v>
      </c>
      <c r="Q18" s="3">
        <v>78</v>
      </c>
      <c r="R18" s="3">
        <v>80</v>
      </c>
      <c r="S18" s="5"/>
      <c r="T18" s="12">
        <f t="shared" si="0"/>
        <v>65.639062499999994</v>
      </c>
      <c r="U18" s="2"/>
      <c r="V18" s="12">
        <f t="shared" si="1"/>
        <v>65.639062499999994</v>
      </c>
    </row>
  </sheetData>
  <sortState xmlns:xlrd2="http://schemas.microsoft.com/office/spreadsheetml/2017/richdata2" ref="A6:V18">
    <sortCondition descending="1" ref="V6:V18"/>
  </sortState>
  <mergeCells count="2">
    <mergeCell ref="A1:Q1"/>
    <mergeCell ref="A2:N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5</vt:i4>
      </vt:variant>
    </vt:vector>
  </HeadingPairs>
  <TitlesOfParts>
    <vt:vector size="5" baseType="lpstr">
      <vt:lpstr>Кн-11</vt:lpstr>
      <vt:lpstr>Кн-21</vt:lpstr>
      <vt:lpstr>Кн-32п</vt:lpstr>
      <vt:lpstr>Кн-31</vt:lpstr>
      <vt:lpstr>Кн-41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2026-01-28T07:43:11Z</cp:lastPrinted>
  <dcterms:created xsi:type="dcterms:W3CDTF">2026-01-27T13:10:02Z</dcterms:created>
  <dcterms:modified xsi:type="dcterms:W3CDTF">2026-02-03T14:29:47Z</dcterms:modified>
</cp:coreProperties>
</file>